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cfeorguk-my.sharepoint.com/personal/kamrankhalid_ncfe_org_uk/Documents/Desktop/"/>
    </mc:Choice>
  </mc:AlternateContent>
  <xr:revisionPtr revIDLastSave="0" documentId="8_{ADD6155F-3127-4876-BC2C-4BBA50DEFB23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Dashboard" sheetId="5" r:id="rId1"/>
    <sheet name="Specimen Selection" sheetId="3" r:id="rId2"/>
    <sheet name="Lab Test Selection" sheetId="1" r:id="rId3"/>
    <sheet name="Case Builder" sheetId="10" r:id="rId4"/>
    <sheet name="Labels" sheetId="13" r:id="rId5"/>
    <sheet name="Data" sheetId="14" state="hidden" r:id="rId6"/>
  </sheets>
  <definedNames>
    <definedName name="_xlnm._FilterDatabase" localSheetId="1" hidden="1">'Specimen Selection'!$B$2:$J$46</definedName>
    <definedName name="clinicalindication">'Case Builder'!$G$15</definedName>
    <definedName name="collectorname">Data!$E$4:$E$11</definedName>
    <definedName name="department">Data!$F$4:$F$10</definedName>
    <definedName name="flag">Data!$G$4:$G$7</definedName>
    <definedName name="flagselected">'Case Builder'!$D$7</definedName>
    <definedName name="labelsselected">Labels!$B$2</definedName>
    <definedName name="labtest">Data!$B$4:$B$11</definedName>
    <definedName name="labtestselected">'Lab Test Selection'!$C$7</definedName>
    <definedName name="name">Dashboard!$D$7</definedName>
    <definedName name="patiendetails">Data!$B$20:$G$27</definedName>
    <definedName name="patientID">'Specimen Selection'!$C$7</definedName>
    <definedName name="_xlnm.Print_Area" localSheetId="4">Labels!$C$5:$D$10</definedName>
    <definedName name="sampleID">'Specimen Selection'!$M$4</definedName>
    <definedName name="source">Data!$C$4:$C$11</definedName>
    <definedName name="sourcesite">Data!$D$4:$D$9</definedName>
    <definedName name="specimentype">'Specimen Selection'!$C$4</definedName>
    <definedName name="task">Data!$B$14:$C$17</definedName>
    <definedName name="tasklist">Data!$B$14:$B$17</definedName>
    <definedName name="taskselected">'Case Builder'!$D$13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G4" i="1"/>
  <c r="G5" i="1"/>
  <c r="C8" i="3"/>
  <c r="H5" i="3" l="1"/>
  <c r="G4" i="3" s="1"/>
  <c r="H7" i="3"/>
  <c r="H6" i="3"/>
  <c r="D6" i="13" l="1"/>
  <c r="D3" i="10"/>
  <c r="D4" i="10"/>
  <c r="M5" i="3"/>
  <c r="G4" i="10"/>
  <c r="D9" i="13"/>
  <c r="D8" i="13"/>
  <c r="D7" i="13"/>
  <c r="D5" i="10"/>
  <c r="D10" i="13"/>
  <c r="G5" i="10"/>
  <c r="M6" i="3"/>
  <c r="D15" i="10" l="1"/>
</calcChain>
</file>

<file path=xl/sharedStrings.xml><?xml version="1.0" encoding="utf-8"?>
<sst xmlns="http://schemas.openxmlformats.org/spreadsheetml/2006/main" count="169" uniqueCount="130">
  <si>
    <r>
      <t xml:space="preserve">Hospital LIMS | </t>
    </r>
    <r>
      <rPr>
        <b/>
        <sz val="18"/>
        <color theme="0"/>
        <rFont val="Calibri"/>
        <family val="2"/>
        <scheme val="minor"/>
      </rPr>
      <t>Dashboard</t>
    </r>
  </si>
  <si>
    <t>Login</t>
  </si>
  <si>
    <t xml:space="preserve"> Your Name</t>
  </si>
  <si>
    <t>tilal</t>
  </si>
  <si>
    <t xml:space="preserve"> (Enter your full name)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</si>
  <si>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Specimen selection</t>
    </r>
  </si>
  <si>
    <t>Select Specimen Type</t>
  </si>
  <si>
    <t>External</t>
  </si>
  <si>
    <t>ID</t>
  </si>
  <si>
    <t>PX001</t>
  </si>
  <si>
    <t>Name</t>
  </si>
  <si>
    <t>Processed by</t>
  </si>
  <si>
    <t>Enter Patient ID</t>
  </si>
  <si>
    <t>DOB</t>
  </si>
  <si>
    <t>Processed date</t>
  </si>
  <si>
    <t>nhso1</t>
  </si>
  <si>
    <t>Search</t>
  </si>
  <si>
    <t>Address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</si>
  <si>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Lab test selection</t>
    </r>
  </si>
  <si>
    <t>Patient Surname</t>
  </si>
  <si>
    <t>Specimen Type</t>
  </si>
  <si>
    <t>Select Lab Test</t>
  </si>
  <si>
    <t>Gram stain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</si>
  <si>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Case builder</t>
    </r>
  </si>
  <si>
    <t>Lab Test</t>
  </si>
  <si>
    <t xml:space="preserve">Flag </t>
  </si>
  <si>
    <t>Please select...</t>
  </si>
  <si>
    <t>Collector Name</t>
  </si>
  <si>
    <t>Source</t>
  </si>
  <si>
    <t>Collection Department</t>
  </si>
  <si>
    <t>Source Site</t>
  </si>
  <si>
    <t>Collection Date</t>
  </si>
  <si>
    <t xml:space="preserve"> (Please enter)</t>
  </si>
  <si>
    <t>Task</t>
  </si>
  <si>
    <t>Collection Time</t>
  </si>
  <si>
    <t>Labware required</t>
  </si>
  <si>
    <t>Clinical Indication</t>
  </si>
  <si>
    <r>
      <t xml:space="preserve">Hospital LIMS | </t>
    </r>
    <r>
      <rPr>
        <b/>
        <sz val="18"/>
        <color theme="0"/>
        <rFont val="Calibri"/>
        <family val="2"/>
        <scheme val="minor"/>
      </rPr>
      <t>Labels</t>
    </r>
  </si>
  <si>
    <t>Label</t>
  </si>
  <si>
    <t>Unique Patient Identifier</t>
  </si>
  <si>
    <t>Patient Name</t>
  </si>
  <si>
    <t>This sheet should be hidden. Please only edit the white boxes.</t>
  </si>
  <si>
    <t>Source site</t>
  </si>
  <si>
    <t>Bacterial culture</t>
  </si>
  <si>
    <t>Blood sample</t>
  </si>
  <si>
    <t>Groin</t>
  </si>
  <si>
    <t>Dr Adams</t>
  </si>
  <si>
    <t>A&amp;E</t>
  </si>
  <si>
    <t>Routine</t>
  </si>
  <si>
    <t>ELISA</t>
  </si>
  <si>
    <t xml:space="preserve">Cervical smear </t>
  </si>
  <si>
    <t>Right upper arm</t>
  </si>
  <si>
    <t>Dr Adebayo</t>
  </si>
  <si>
    <t>Endoscopy</t>
  </si>
  <si>
    <t xml:space="preserve">Urgent </t>
  </si>
  <si>
    <t>Lung Biopsy</t>
  </si>
  <si>
    <t>Left upper arm</t>
  </si>
  <si>
    <t xml:space="preserve">Dr Barton </t>
  </si>
  <si>
    <t xml:space="preserve">GP </t>
  </si>
  <si>
    <t>Cancer Pathway</t>
  </si>
  <si>
    <t xml:space="preserve">H&amp;E staining </t>
  </si>
  <si>
    <t>Skin punch biopsy</t>
  </si>
  <si>
    <t>Right lower arm</t>
  </si>
  <si>
    <t>Dr Drinkwater</t>
  </si>
  <si>
    <t>Outpatients</t>
  </si>
  <si>
    <t>Immunochemistry</t>
  </si>
  <si>
    <t>Sputum</t>
  </si>
  <si>
    <t>Left lower arm</t>
  </si>
  <si>
    <t>Dr Kwait</t>
  </si>
  <si>
    <t>Pre-op theatre</t>
  </si>
  <si>
    <t>MRSA test</t>
  </si>
  <si>
    <t>Stool sample</t>
  </si>
  <si>
    <t>Stomach</t>
  </si>
  <si>
    <t>Dr Schmitt</t>
  </si>
  <si>
    <t>Ward 1a</t>
  </si>
  <si>
    <t>PAP test</t>
  </si>
  <si>
    <t>Swab</t>
  </si>
  <si>
    <t>Dr Selassie</t>
  </si>
  <si>
    <t>Ward 1b</t>
  </si>
  <si>
    <t>Labware List for Task</t>
  </si>
  <si>
    <t xml:space="preserve"> </t>
  </si>
  <si>
    <t>Analyse bacterial culture</t>
  </si>
  <si>
    <t>2 agar plates</t>
  </si>
  <si>
    <t>Analyse blood sample</t>
  </si>
  <si>
    <t>2 Slides</t>
  </si>
  <si>
    <t>Analyse urine sample</t>
  </si>
  <si>
    <t>2 Slides, specimen pot</t>
  </si>
  <si>
    <t>First Name</t>
  </si>
  <si>
    <t>Middle Name</t>
  </si>
  <si>
    <t>Last Name</t>
  </si>
  <si>
    <t>NHS001</t>
  </si>
  <si>
    <t>Joe</t>
  </si>
  <si>
    <t>Henry</t>
  </si>
  <si>
    <t>Bloggs</t>
  </si>
  <si>
    <t>23 Arcadia Avenue, Jesmond, Newcastle, NE1 1NE</t>
  </si>
  <si>
    <t>NHS01</t>
  </si>
  <si>
    <t>Sue</t>
  </si>
  <si>
    <t>Ellen</t>
  </si>
  <si>
    <t>Smith</t>
  </si>
  <si>
    <t xml:space="preserve">
72 Low Road, City, CT27 1ZZ</t>
  </si>
  <si>
    <t>NHS0001</t>
  </si>
  <si>
    <t>Tilal</t>
  </si>
  <si>
    <t>Mahmood</t>
  </si>
  <si>
    <t>Hashimi</t>
  </si>
  <si>
    <t>1 High Street, Town, TO12 1DA</t>
  </si>
  <si>
    <t>NHSOO1</t>
  </si>
  <si>
    <t>Hélène</t>
  </si>
  <si>
    <t>Aimée</t>
  </si>
  <si>
    <t>Desjardins</t>
  </si>
  <si>
    <t>100 Quayside, Newcastle, NE1 3DU</t>
  </si>
  <si>
    <t>NS001</t>
  </si>
  <si>
    <t>Ellie</t>
  </si>
  <si>
    <t>Z</t>
  </si>
  <si>
    <t>Aronowitz</t>
  </si>
  <si>
    <t>22 Lairg Road, Newcastle, NP5 8TX</t>
  </si>
  <si>
    <t>NH001</t>
  </si>
  <si>
    <t>Maya</t>
  </si>
  <si>
    <t>Esmeralda</t>
  </si>
  <si>
    <t>Santiago</t>
  </si>
  <si>
    <t>98 Ploughley Rd, Toftwood, NR19 3QQ</t>
  </si>
  <si>
    <t>HS001</t>
  </si>
  <si>
    <t>Kim</t>
  </si>
  <si>
    <t>Sun</t>
  </si>
  <si>
    <t>Nguyen</t>
  </si>
  <si>
    <t>170 New Bridge St, Newcastle, NE1 2TE</t>
  </si>
  <si>
    <t>NHSO1</t>
  </si>
  <si>
    <t>Franz</t>
  </si>
  <si>
    <t>Josef</t>
  </si>
  <si>
    <t>Schlimm-Fehler</t>
  </si>
  <si>
    <t>The House, Low road, Village, VL77 9PH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</si>
</sst>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u/>
      <sz val="11"/>
      <color theme="10"/>
      <name val="Calibri"/>
      <family val="2"/>
    </font>
    <font>
      <b/>
      <sz val="18"/>
      <color theme="5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theme="1"/>
      <name val="Segoe UI"/>
      <family val="2"/>
    </font>
    <font>
      <b/>
      <sz val="18"/>
      <color theme="3" tint="0.7999816888943144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Segoe UI"/>
      <family val="2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Segoe UI"/>
      <family val="2"/>
    </font>
    <font>
      <i/>
      <sz val="10"/>
      <color theme="1"/>
      <name val="Segoe UI"/>
      <family val="2"/>
    </font>
    <font>
      <b/>
      <sz val="11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theme="6" tint="-0.2499465926084170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theme="6" tint="0.39991454817346722"/>
      </right>
      <top style="thin">
        <color theme="6" tint="-0.24994659260841701"/>
      </top>
      <bottom style="thin">
        <color theme="6" tint="0.399914548173467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2" fillId="12" borderId="0" applyNumberFormat="0" applyBorder="0" applyAlignment="0" applyProtection="0"/>
  </cellStyleXfs>
  <cellXfs count="97">
    <xf numFmtId="0" fontId="0" fillId="0" borderId="0" xfId="0"/>
    <xf numFmtId="0" fontId="1" fillId="0" borderId="0" xfId="0" applyFont="1" applyAlignment="1">
      <alignment horizontal="left" vertical="top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1" applyFill="1" applyAlignment="1" applyProtection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1" applyFont="1" applyFill="1" applyAlignment="1" applyProtection="1">
      <alignment vertical="center"/>
    </xf>
    <xf numFmtId="0" fontId="0" fillId="0" borderId="1" xfId="0" applyBorder="1"/>
    <xf numFmtId="0" fontId="3" fillId="2" borderId="0" xfId="0" applyFont="1" applyFill="1"/>
    <xf numFmtId="0" fontId="0" fillId="3" borderId="0" xfId="0" applyFill="1"/>
    <xf numFmtId="0" fontId="5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/>
    <xf numFmtId="0" fontId="11" fillId="2" borderId="0" xfId="0" applyFont="1" applyFill="1"/>
    <xf numFmtId="0" fontId="0" fillId="0" borderId="3" xfId="0" applyBorder="1"/>
    <xf numFmtId="0" fontId="3" fillId="6" borderId="1" xfId="0" applyFont="1" applyFill="1" applyBorder="1" applyAlignment="1">
      <alignment vertical="center"/>
    </xf>
    <xf numFmtId="0" fontId="0" fillId="6" borderId="1" xfId="0" applyFill="1" applyBorder="1"/>
    <xf numFmtId="0" fontId="0" fillId="6" borderId="2" xfId="0" applyFill="1" applyBorder="1"/>
    <xf numFmtId="0" fontId="3" fillId="6" borderId="0" xfId="0" applyFont="1" applyFill="1" applyAlignment="1">
      <alignment vertical="center"/>
    </xf>
    <xf numFmtId="0" fontId="0" fillId="6" borderId="0" xfId="0" applyFill="1"/>
    <xf numFmtId="0" fontId="13" fillId="6" borderId="1" xfId="0" applyFont="1" applyFill="1" applyBorder="1" applyAlignment="1">
      <alignment horizontal="left" vertical="center" indent="7"/>
    </xf>
    <xf numFmtId="0" fontId="13" fillId="6" borderId="0" xfId="0" applyFont="1" applyFill="1" applyAlignment="1">
      <alignment horizontal="left" vertical="center" indent="7"/>
    </xf>
    <xf numFmtId="14" fontId="0" fillId="0" borderId="3" xfId="0" applyNumberFormat="1" applyBorder="1"/>
    <xf numFmtId="0" fontId="0" fillId="0" borderId="6" xfId="0" applyBorder="1"/>
    <xf numFmtId="0" fontId="8" fillId="7" borderId="7" xfId="0" applyFont="1" applyFill="1" applyBorder="1"/>
    <xf numFmtId="14" fontId="0" fillId="7" borderId="6" xfId="0" applyNumberFormat="1" applyFill="1" applyBorder="1" applyAlignment="1">
      <alignment horizontal="left"/>
    </xf>
    <xf numFmtId="0" fontId="1" fillId="2" borderId="0" xfId="0" applyFont="1" applyFill="1" applyAlignment="1">
      <alignment horizontal="left" vertical="top"/>
    </xf>
    <xf numFmtId="0" fontId="16" fillId="2" borderId="0" xfId="0" applyFont="1" applyFill="1"/>
    <xf numFmtId="0" fontId="8" fillId="8" borderId="3" xfId="0" applyFont="1" applyFill="1" applyBorder="1" applyAlignment="1">
      <alignment vertical="top"/>
    </xf>
    <xf numFmtId="0" fontId="8" fillId="4" borderId="7" xfId="0" applyFont="1" applyFill="1" applyBorder="1" applyAlignment="1">
      <alignment vertical="top"/>
    </xf>
    <xf numFmtId="0" fontId="1" fillId="0" borderId="6" xfId="0" applyFont="1" applyBorder="1" applyAlignment="1">
      <alignment horizontal="left"/>
    </xf>
    <xf numFmtId="0" fontId="0" fillId="4" borderId="6" xfId="0" applyFill="1" applyBorder="1"/>
    <xf numFmtId="0" fontId="8" fillId="4" borderId="7" xfId="0" applyFont="1" applyFill="1" applyBorder="1"/>
    <xf numFmtId="0" fontId="0" fillId="4" borderId="3" xfId="0" applyFill="1" applyBorder="1" applyAlignment="1" applyProtection="1">
      <alignment vertical="top"/>
      <protection locked="0"/>
    </xf>
    <xf numFmtId="0" fontId="8" fillId="8" borderId="3" xfId="0" applyFont="1" applyFill="1" applyBorder="1" applyAlignment="1">
      <alignment vertical="center"/>
    </xf>
    <xf numFmtId="0" fontId="0" fillId="4" borderId="3" xfId="0" applyFill="1" applyBorder="1" applyAlignment="1" applyProtection="1">
      <alignment vertical="center"/>
      <protection locked="0"/>
    </xf>
    <xf numFmtId="0" fontId="17" fillId="2" borderId="0" xfId="0" applyFont="1" applyFill="1" applyAlignment="1">
      <alignment horizontal="left" vertical="center"/>
    </xf>
    <xf numFmtId="14" fontId="15" fillId="4" borderId="3" xfId="0" applyNumberFormat="1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>
      <alignment vertical="center"/>
    </xf>
    <xf numFmtId="20" fontId="15" fillId="4" borderId="3" xfId="0" applyNumberFormat="1" applyFont="1" applyFill="1" applyBorder="1" applyAlignment="1" applyProtection="1">
      <alignment horizontal="left" vertical="center"/>
      <protection locked="0"/>
    </xf>
    <xf numFmtId="0" fontId="8" fillId="7" borderId="7" xfId="0" applyFont="1" applyFill="1" applyBorder="1" applyAlignment="1">
      <alignment vertical="center"/>
    </xf>
    <xf numFmtId="0" fontId="0" fillId="7" borderId="6" xfId="0" applyFill="1" applyBorder="1" applyAlignment="1">
      <alignment horizontal="left" vertical="center"/>
    </xf>
    <xf numFmtId="14" fontId="0" fillId="7" borderId="6" xfId="0" applyNumberForma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0" fontId="8" fillId="5" borderId="7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8" fillId="9" borderId="7" xfId="0" applyFont="1" applyFill="1" applyBorder="1" applyAlignment="1">
      <alignment horizontal="left" vertical="top"/>
    </xf>
    <xf numFmtId="0" fontId="0" fillId="9" borderId="6" xfId="0" applyFill="1" applyBorder="1" applyAlignment="1">
      <alignment vertical="top"/>
    </xf>
    <xf numFmtId="0" fontId="0" fillId="4" borderId="5" xfId="0" applyFill="1" applyBorder="1" applyAlignment="1" applyProtection="1">
      <alignment vertical="center"/>
      <protection locked="0"/>
    </xf>
    <xf numFmtId="0" fontId="0" fillId="0" borderId="0" xfId="0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19" fillId="2" borderId="7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14" fontId="10" fillId="2" borderId="8" xfId="0" applyNumberFormat="1" applyFont="1" applyFill="1" applyBorder="1" applyAlignment="1">
      <alignment horizontal="left" vertical="center"/>
    </xf>
    <xf numFmtId="14" fontId="10" fillId="2" borderId="8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0" fillId="2" borderId="9" xfId="0" applyFill="1" applyBorder="1"/>
    <xf numFmtId="0" fontId="0" fillId="5" borderId="6" xfId="0" applyFill="1" applyBorder="1" applyAlignment="1">
      <alignment horizontal="left" vertical="center"/>
    </xf>
    <xf numFmtId="0" fontId="0" fillId="2" borderId="0" xfId="0" applyFill="1" applyAlignment="1">
      <alignment vertical="top"/>
    </xf>
    <xf numFmtId="0" fontId="21" fillId="10" borderId="3" xfId="0" applyFont="1" applyFill="1" applyBorder="1" applyAlignment="1">
      <alignment vertical="center"/>
    </xf>
    <xf numFmtId="0" fontId="20" fillId="2" borderId="0" xfId="0" applyFont="1" applyFill="1" applyAlignment="1">
      <alignment wrapText="1"/>
    </xf>
    <xf numFmtId="0" fontId="21" fillId="11" borderId="5" xfId="0" applyFont="1" applyFill="1" applyBorder="1" applyAlignment="1" applyProtection="1">
      <alignment horizontal="center" vertical="center"/>
      <protection locked="0"/>
    </xf>
    <xf numFmtId="0" fontId="0" fillId="13" borderId="0" xfId="0" applyFill="1"/>
    <xf numFmtId="0" fontId="1" fillId="13" borderId="0" xfId="0" applyFont="1" applyFill="1" applyAlignment="1">
      <alignment horizontal="left" vertical="top"/>
    </xf>
    <xf numFmtId="0" fontId="18" fillId="13" borderId="0" xfId="0" applyFont="1" applyFill="1" applyAlignment="1">
      <alignment horizontal="left" vertical="top"/>
    </xf>
    <xf numFmtId="0" fontId="8" fillId="2" borderId="10" xfId="0" applyFont="1" applyFill="1" applyBorder="1"/>
    <xf numFmtId="0" fontId="0" fillId="2" borderId="11" xfId="0" applyFill="1" applyBorder="1"/>
    <xf numFmtId="0" fontId="0" fillId="0" borderId="11" xfId="0" applyBorder="1"/>
    <xf numFmtId="0" fontId="1" fillId="0" borderId="11" xfId="0" applyFont="1" applyBorder="1" applyAlignment="1">
      <alignment horizontal="left" vertical="top"/>
    </xf>
    <xf numFmtId="0" fontId="0" fillId="0" borderId="12" xfId="0" applyBorder="1"/>
    <xf numFmtId="0" fontId="8" fillId="5" borderId="13" xfId="0" applyFont="1" applyFill="1" applyBorder="1"/>
    <xf numFmtId="0" fontId="12" fillId="5" borderId="14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0" fillId="0" borderId="16" xfId="0" applyBorder="1"/>
    <xf numFmtId="0" fontId="1" fillId="0" borderId="17" xfId="0" applyFont="1" applyBorder="1" applyAlignment="1">
      <alignment horizontal="left" vertical="top"/>
    </xf>
    <xf numFmtId="0" fontId="0" fillId="0" borderId="18" xfId="0" applyBorder="1"/>
    <xf numFmtId="0" fontId="8" fillId="2" borderId="13" xfId="0" applyFont="1" applyFill="1" applyBorder="1"/>
    <xf numFmtId="0" fontId="8" fillId="2" borderId="19" xfId="0" applyFont="1" applyFill="1" applyBorder="1"/>
    <xf numFmtId="0" fontId="8" fillId="2" borderId="14" xfId="0" applyFont="1" applyFill="1" applyBorder="1"/>
    <xf numFmtId="0" fontId="10" fillId="0" borderId="15" xfId="0" applyFont="1" applyBorder="1" applyAlignment="1">
      <alignment horizontal="left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16" xfId="0" applyBorder="1" applyAlignment="1">
      <alignment vertical="top" wrapText="1"/>
    </xf>
    <xf numFmtId="0" fontId="0" fillId="0" borderId="17" xfId="0" applyBorder="1"/>
    <xf numFmtId="0" fontId="0" fillId="0" borderId="20" xfId="0" applyBorder="1"/>
    <xf numFmtId="14" fontId="0" fillId="0" borderId="20" xfId="0" applyNumberFormat="1" applyBorder="1"/>
    <xf numFmtId="0" fontId="0" fillId="0" borderId="18" xfId="0" applyBorder="1" applyAlignment="1">
      <alignment wrapText="1"/>
    </xf>
    <xf numFmtId="0" fontId="23" fillId="12" borderId="0" xfId="2" applyFont="1"/>
    <xf numFmtId="0" fontId="23" fillId="12" borderId="0" xfId="2" applyFont="1" applyAlignment="1">
      <alignment horizontal="left" vertical="top"/>
    </xf>
  </cellXfs>
  <cellStyles count="3">
    <cellStyle name="Bad" xfId="2" builtinId="27"/>
    <cellStyle name="Hyperlink" xfId="1" builtinId="8"/>
    <cellStyle name="Normal" xfId="0" builtinId="0"/>
  </cellStyles>
  <dxfs count="20">
    <dxf>
      <font>
        <b/>
        <i val="0"/>
        <color rgb="FFC00000"/>
      </font>
    </dxf>
    <dxf>
      <font>
        <color theme="4" tint="0.79998168889431442"/>
      </font>
    </dxf>
    <dxf>
      <font>
        <color theme="4" tint="0.79998168889431442"/>
      </font>
    </dxf>
    <dxf>
      <fill>
        <patternFill>
          <bgColor rgb="FFFFFFCC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ill>
        <patternFill>
          <bgColor rgb="FFFFFFCC"/>
        </patternFill>
      </fill>
    </dxf>
    <dxf>
      <font>
        <color theme="4" tint="0.79998168889431442"/>
      </font>
    </dxf>
    <dxf>
      <font>
        <color theme="0" tint="-4.9989318521683403E-2"/>
      </font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 patternType="solid">
          <bgColor theme="4" tint="0.79998168889431442"/>
        </patternFill>
      </fill>
    </dxf>
    <dxf>
      <font>
        <color auto="1"/>
      </font>
      <fill>
        <patternFill patternType="solid">
          <bgColor theme="4" tint="0.79998168889431442"/>
        </patternFill>
      </fill>
    </dxf>
    <dxf>
      <font>
        <color auto="1"/>
      </font>
    </dxf>
    <dxf>
      <font>
        <color theme="4" tint="0.79998168889431442"/>
      </font>
      <fill>
        <patternFill>
          <bgColor theme="4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rgb="FFFFFFCC"/>
        </patternFill>
      </fill>
    </dxf>
    <dxf>
      <font>
        <color theme="4" tint="0.79998168889431442"/>
      </font>
    </dxf>
  </dxfs>
  <tableStyles count="0" defaultTableStyle="TableStyleMedium2" defaultPivotStyle="PivotStyleLight16"/>
  <colors>
    <mruColors>
      <color rgb="FFFBE8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lagselected"/><Relationship Id="rId2" Type="http://schemas.openxmlformats.org/officeDocument/2006/relationships/hyperlink" Target="#labtestselected"/><Relationship Id="rId1" Type="http://schemas.openxmlformats.org/officeDocument/2006/relationships/hyperlink" Target="#specimentype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hyperlink" Target="#labelsselected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2.png"/><Relationship Id="rId2" Type="http://schemas.openxmlformats.org/officeDocument/2006/relationships/hyperlink" Target="#labtestselected"/><Relationship Id="rId1" Type="http://schemas.openxmlformats.org/officeDocument/2006/relationships/hyperlink" Target="#name"/><Relationship Id="rId6" Type="http://schemas.openxmlformats.org/officeDocument/2006/relationships/hyperlink" Target="#labelsselected"/><Relationship Id="rId5" Type="http://schemas.openxmlformats.org/officeDocument/2006/relationships/hyperlink" Target="#flagselected"/><Relationship Id="rId4" Type="http://schemas.openxmlformats.org/officeDocument/2006/relationships/hyperlink" Target="#Dashboard!D7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pecimentype"/><Relationship Id="rId7" Type="http://schemas.openxmlformats.org/officeDocument/2006/relationships/image" Target="../media/image2.png"/><Relationship Id="rId2" Type="http://schemas.openxmlformats.org/officeDocument/2006/relationships/hyperlink" Target="#flagselected"/><Relationship Id="rId1" Type="http://schemas.openxmlformats.org/officeDocument/2006/relationships/image" Target="../media/image3.png"/><Relationship Id="rId6" Type="http://schemas.openxmlformats.org/officeDocument/2006/relationships/hyperlink" Target="#labelsselected"/><Relationship Id="rId5" Type="http://schemas.openxmlformats.org/officeDocument/2006/relationships/hyperlink" Target="#Dashboard!D7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labtestselected"/><Relationship Id="rId7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#labelsselected"/><Relationship Id="rId6" Type="http://schemas.openxmlformats.org/officeDocument/2006/relationships/hyperlink" Target="#specimentype"/><Relationship Id="rId5" Type="http://schemas.openxmlformats.org/officeDocument/2006/relationships/hyperlink" Target="#Dashboard!D7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1.png"/><Relationship Id="rId7" Type="http://schemas.openxmlformats.org/officeDocument/2006/relationships/hyperlink" Target="#flagselected"/><Relationship Id="rId2" Type="http://schemas.openxmlformats.org/officeDocument/2006/relationships/hyperlink" Target="#'Case Builder'!D7"/><Relationship Id="rId1" Type="http://schemas.openxmlformats.org/officeDocument/2006/relationships/image" Target="../media/image3.png"/><Relationship Id="rId6" Type="http://schemas.openxmlformats.org/officeDocument/2006/relationships/hyperlink" Target="#labtestselected"/><Relationship Id="rId5" Type="http://schemas.openxmlformats.org/officeDocument/2006/relationships/hyperlink" Target="#specimentype"/><Relationship Id="rId4" Type="http://schemas.openxmlformats.org/officeDocument/2006/relationships/hyperlink" Target="#Dashboard!D7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760530</xdr:colOff>
      <xdr:row>9</xdr:row>
      <xdr:rowOff>178152</xdr:rowOff>
    </xdr:from>
    <xdr:ext cx="3767880" cy="93762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9803892">
          <a:off x="5317290" y="1991712"/>
          <a:ext cx="37678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13500">
                <a:solidFill>
                  <a:schemeClr val="accent1">
                    <a:shade val="2500"/>
                    <a:alpha val="6500"/>
                  </a:schemeClr>
                </a:solidFill>
                <a:prstDash val="solid"/>
              </a:ln>
              <a:solidFill>
                <a:schemeClr val="accent1">
                  <a:tint val="3000"/>
                  <a:alpha val="95000"/>
                </a:schemeClr>
              </a:solidFill>
              <a:effectLst>
                <a:innerShdw blurRad="50900" dist="38500" dir="13500000">
                  <a:srgbClr val="000000">
                    <a:alpha val="60000"/>
                  </a:srgbClr>
                </a:innerShdw>
              </a:effectLst>
            </a:rPr>
            <a:t>DRAFT</a:t>
          </a:r>
        </a:p>
      </xdr:txBody>
    </xdr:sp>
    <xdr:clientData/>
  </xdr:oneCellAnchor>
  <xdr:twoCellAnchor editAs="oneCell">
    <xdr:from>
      <xdr:col>2</xdr:col>
      <xdr:colOff>60960</xdr:colOff>
      <xdr:row>12</xdr:row>
      <xdr:rowOff>205740</xdr:rowOff>
    </xdr:from>
    <xdr:to>
      <xdr:col>3</xdr:col>
      <xdr:colOff>281940</xdr:colOff>
      <xdr:row>14</xdr:row>
      <xdr:rowOff>61140</xdr:rowOff>
    </xdr:to>
    <xdr:sp macro="" textlink="">
      <xdr:nvSpPr>
        <xdr:cNvPr id="7" name="Rectangle 6">
          <a:hlinkClick xmlns:r="http://schemas.openxmlformats.org/officeDocument/2006/relationships" r:id="rId1" tooltip="Go to next screen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50720" y="3086100"/>
          <a:ext cx="131826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absolute">
    <xdr:from>
      <xdr:col>0</xdr:col>
      <xdr:colOff>0</xdr:colOff>
      <xdr:row>0</xdr:row>
      <xdr:rowOff>606171</xdr:rowOff>
    </xdr:from>
    <xdr:to>
      <xdr:col>0</xdr:col>
      <xdr:colOff>1198245</xdr:colOff>
      <xdr:row>2</xdr:row>
      <xdr:rowOff>105156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615696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102870</xdr:rowOff>
    </xdr:from>
    <xdr:to>
      <xdr:col>0</xdr:col>
      <xdr:colOff>1198245</xdr:colOff>
      <xdr:row>3</xdr:row>
      <xdr:rowOff>255270</xdr:rowOff>
    </xdr:to>
    <xdr:sp macro="" textlink="">
      <xdr:nvSpPr>
        <xdr:cNvPr id="12" name="Rectangle 11">
          <a:hlinkClick xmlns:r="http://schemas.openxmlformats.org/officeDocument/2006/relationships" r:id="rId1" tooltip="Go to Specimen Selection screen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90297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252984</xdr:rowOff>
    </xdr:from>
    <xdr:to>
      <xdr:col>0</xdr:col>
      <xdr:colOff>1198245</xdr:colOff>
      <xdr:row>5</xdr:row>
      <xdr:rowOff>45720</xdr:rowOff>
    </xdr:to>
    <xdr:sp macro="" textlink="">
      <xdr:nvSpPr>
        <xdr:cNvPr id="14" name="Rectangle 13">
          <a:hlinkClick xmlns:r="http://schemas.openxmlformats.org/officeDocument/2006/relationships" r:id="rId2" tooltip="Go to Lab Test Selection screen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1190244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43434</xdr:rowOff>
    </xdr:from>
    <xdr:to>
      <xdr:col>0</xdr:col>
      <xdr:colOff>1198245</xdr:colOff>
      <xdr:row>6</xdr:row>
      <xdr:rowOff>134874</xdr:rowOff>
    </xdr:to>
    <xdr:sp macro="" textlink="">
      <xdr:nvSpPr>
        <xdr:cNvPr id="16" name="Rectangle 15">
          <a:hlinkClick xmlns:r="http://schemas.openxmlformats.org/officeDocument/2006/relationships" r:id="rId3" tooltip="Go to Case Buillder screen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0" y="14759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132588</xdr:rowOff>
    </xdr:from>
    <xdr:to>
      <xdr:col>0</xdr:col>
      <xdr:colOff>1198245</xdr:colOff>
      <xdr:row>7</xdr:row>
      <xdr:rowOff>147828</xdr:rowOff>
    </xdr:to>
    <xdr:sp macro="" textlink="">
      <xdr:nvSpPr>
        <xdr:cNvPr id="17" name="Rectangle 16">
          <a:hlinkClick xmlns:r="http://schemas.openxmlformats.org/officeDocument/2006/relationships" r:id="rId4" tooltip="Go to Labels screen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0" y="176326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8" name="Picture 17" descr="Records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1152525</xdr:colOff>
      <xdr:row>0</xdr:row>
      <xdr:rowOff>171450</xdr:rowOff>
    </xdr:from>
    <xdr:to>
      <xdr:col>1</xdr:col>
      <xdr:colOff>552450</xdr:colOff>
      <xdr:row>0</xdr:row>
      <xdr:rowOff>504825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B1413B-3235-D90F-C6D3-E6E2C8623BB0}"/>
            </a:ext>
            <a:ext uri="{147F2762-F138-4A5C-976F-8EAC2B608ADB}">
              <a16:predDERef xmlns:a16="http://schemas.microsoft.com/office/drawing/2014/main" pre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52525" y="171450"/>
          <a:ext cx="600075" cy="333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</xdr:colOff>
      <xdr:row>11</xdr:row>
      <xdr:rowOff>137160</xdr:rowOff>
    </xdr:from>
    <xdr:to>
      <xdr:col>2</xdr:col>
      <xdr:colOff>1379220</xdr:colOff>
      <xdr:row>13</xdr:row>
      <xdr:rowOff>160020</xdr:rowOff>
    </xdr:to>
    <xdr:sp macro="" textlink="">
      <xdr:nvSpPr>
        <xdr:cNvPr id="6" name="Rectangle 5">
          <a:hlinkClick xmlns:r="http://schemas.openxmlformats.org/officeDocument/2006/relationships" r:id="rId1" tooltip="Go to previous screen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50720" y="3086100"/>
          <a:ext cx="1318260" cy="38862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oneCell">
    <xdr:from>
      <xdr:col>2</xdr:col>
      <xdr:colOff>1562100</xdr:colOff>
      <xdr:row>11</xdr:row>
      <xdr:rowOff>137160</xdr:rowOff>
    </xdr:from>
    <xdr:to>
      <xdr:col>5</xdr:col>
      <xdr:colOff>99060</xdr:colOff>
      <xdr:row>13</xdr:row>
      <xdr:rowOff>160020</xdr:rowOff>
    </xdr:to>
    <xdr:sp macro="" textlink="">
      <xdr:nvSpPr>
        <xdr:cNvPr id="9" name="Rectangle 8">
          <a:hlinkClick xmlns:r="http://schemas.openxmlformats.org/officeDocument/2006/relationships" r:id="rId2" tooltip="Go to next screen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51860" y="3086100"/>
          <a:ext cx="1318260" cy="38862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7" name="Picture 16" descr="Records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91440</xdr:rowOff>
    </xdr:to>
    <xdr:sp macro="" textlink="">
      <xdr:nvSpPr>
        <xdr:cNvPr id="16" name="Rectangle 15">
          <a:hlinkClick xmlns:r="http://schemas.openxmlformats.org/officeDocument/2006/relationships" r:id="rId4" tooltip="Go to Dashboard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89154</xdr:rowOff>
    </xdr:from>
    <xdr:to>
      <xdr:col>0</xdr:col>
      <xdr:colOff>1198245</xdr:colOff>
      <xdr:row>3</xdr:row>
      <xdr:rowOff>180594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178308</xdr:rowOff>
    </xdr:from>
    <xdr:to>
      <xdr:col>0</xdr:col>
      <xdr:colOff>1198245</xdr:colOff>
      <xdr:row>5</xdr:row>
      <xdr:rowOff>1524</xdr:rowOff>
    </xdr:to>
    <xdr:sp macro="" textlink="">
      <xdr:nvSpPr>
        <xdr:cNvPr id="19" name="Rectangle 18">
          <a:hlinkClick xmlns:r="http://schemas.openxmlformats.org/officeDocument/2006/relationships" r:id="rId2" tooltip="Go to Lab Test Selection screen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4</xdr:row>
      <xdr:rowOff>227838</xdr:rowOff>
    </xdr:from>
    <xdr:to>
      <xdr:col>0</xdr:col>
      <xdr:colOff>1198245</xdr:colOff>
      <xdr:row>6</xdr:row>
      <xdr:rowOff>44958</xdr:rowOff>
    </xdr:to>
    <xdr:sp macro="" textlink="">
      <xdr:nvSpPr>
        <xdr:cNvPr id="20" name="Rectangle 19">
          <a:hlinkClick xmlns:r="http://schemas.openxmlformats.org/officeDocument/2006/relationships" r:id="rId5" tooltip="Go to Case Buillder screen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42672</xdr:rowOff>
    </xdr:from>
    <xdr:to>
      <xdr:col>0</xdr:col>
      <xdr:colOff>1198245</xdr:colOff>
      <xdr:row>7</xdr:row>
      <xdr:rowOff>96012</xdr:rowOff>
    </xdr:to>
    <xdr:sp macro="" textlink="">
      <xdr:nvSpPr>
        <xdr:cNvPr id="21" name="Rectangle 20">
          <a:hlinkClick xmlns:r="http://schemas.openxmlformats.org/officeDocument/2006/relationships" r:id="rId6" tooltip="Go to Labels screen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  <xdr:twoCellAnchor editAs="oneCell">
    <xdr:from>
      <xdr:col>0</xdr:col>
      <xdr:colOff>1143000</xdr:colOff>
      <xdr:row>0</xdr:row>
      <xdr:rowOff>142875</xdr:rowOff>
    </xdr:from>
    <xdr:to>
      <xdr:col>1</xdr:col>
      <xdr:colOff>590550</xdr:colOff>
      <xdr:row>0</xdr:row>
      <xdr:rowOff>495300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F17FA4-4F85-22A8-F856-620CDFAF6F52}"/>
            </a:ext>
            <a:ext uri="{147F2762-F138-4A5C-976F-8EAC2B608ADB}">
              <a16:predDERef xmlns:a16="http://schemas.microsoft.com/office/drawing/2014/main" pre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3000" y="142875"/>
          <a:ext cx="647700" cy="352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2072640</xdr:colOff>
      <xdr:row>0</xdr:row>
      <xdr:rowOff>83820</xdr:rowOff>
    </xdr:from>
    <xdr:to>
      <xdr:col>4</xdr:col>
      <xdr:colOff>2690</xdr:colOff>
      <xdr:row>0</xdr:row>
      <xdr:rowOff>472440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2133600" y="83820"/>
          <a:ext cx="0" cy="396240"/>
        </a:xfrm>
        <a:prstGeom prst="rect">
          <a:avLst/>
        </a:prstGeom>
      </xdr:spPr>
    </xdr:pic>
    <xdr:clientData/>
  </xdr:twoCellAnchor>
  <xdr:twoCellAnchor editAs="oneCell">
    <xdr:from>
      <xdr:col>2</xdr:col>
      <xdr:colOff>1562100</xdr:colOff>
      <xdr:row>13</xdr:row>
      <xdr:rowOff>60960</xdr:rowOff>
    </xdr:from>
    <xdr:to>
      <xdr:col>3</xdr:col>
      <xdr:colOff>1012800</xdr:colOff>
      <xdr:row>15</xdr:row>
      <xdr:rowOff>95430</xdr:rowOff>
    </xdr:to>
    <xdr:sp macro="" textlink="">
      <xdr:nvSpPr>
        <xdr:cNvPr id="5" name="Rectangle 4">
          <a:hlinkClick xmlns:r="http://schemas.openxmlformats.org/officeDocument/2006/relationships" r:id="rId2" tooltip="Go to next screen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451860" y="3086100"/>
          <a:ext cx="131760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Next</a:t>
          </a:r>
        </a:p>
      </xdr:txBody>
    </xdr:sp>
    <xdr:clientData/>
  </xdr:twoCellAnchor>
  <xdr:twoCellAnchor editAs="oneCell">
    <xdr:from>
      <xdr:col>2</xdr:col>
      <xdr:colOff>60960</xdr:colOff>
      <xdr:row>13</xdr:row>
      <xdr:rowOff>60960</xdr:rowOff>
    </xdr:from>
    <xdr:to>
      <xdr:col>2</xdr:col>
      <xdr:colOff>1390650</xdr:colOff>
      <xdr:row>15</xdr:row>
      <xdr:rowOff>95430</xdr:rowOff>
    </xdr:to>
    <xdr:sp macro="" textlink="">
      <xdr:nvSpPr>
        <xdr:cNvPr id="7" name="Rectangle 6">
          <a:hlinkClick xmlns:r="http://schemas.openxmlformats.org/officeDocument/2006/relationships" r:id="rId3" tooltip="Go to previous screen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950720" y="3086100"/>
          <a:ext cx="1318260" cy="38880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779370</xdr:colOff>
      <xdr:row>0</xdr:row>
      <xdr:rowOff>550770</xdr:rowOff>
    </xdr:to>
    <xdr:pic>
      <xdr:nvPicPr>
        <xdr:cNvPr id="14" name="Picture 13" descr="Records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76200</xdr:rowOff>
    </xdr:to>
    <xdr:sp macro="" textlink="">
      <xdr:nvSpPr>
        <xdr:cNvPr id="18" name="Rectangle 17">
          <a:hlinkClick xmlns:r="http://schemas.openxmlformats.org/officeDocument/2006/relationships" r:id="rId5" tooltip="Go to Dashboard"/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73914</xdr:rowOff>
    </xdr:from>
    <xdr:to>
      <xdr:col>0</xdr:col>
      <xdr:colOff>1198245</xdr:colOff>
      <xdr:row>3</xdr:row>
      <xdr:rowOff>150114</xdr:rowOff>
    </xdr:to>
    <xdr:sp macro="" textlink="">
      <xdr:nvSpPr>
        <xdr:cNvPr id="19" name="Rectangle 18">
          <a:hlinkClick xmlns:r="http://schemas.openxmlformats.org/officeDocument/2006/relationships" r:id="rId3" tooltip="Go to Specimen Selection screen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132588</xdr:rowOff>
    </xdr:from>
    <xdr:to>
      <xdr:col>0</xdr:col>
      <xdr:colOff>1198245</xdr:colOff>
      <xdr:row>5</xdr:row>
      <xdr:rowOff>20574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16383</xdr:rowOff>
    </xdr:from>
    <xdr:to>
      <xdr:col>0</xdr:col>
      <xdr:colOff>1198245</xdr:colOff>
      <xdr:row>6</xdr:row>
      <xdr:rowOff>92583</xdr:rowOff>
    </xdr:to>
    <xdr:sp macro="" textlink="">
      <xdr:nvSpPr>
        <xdr:cNvPr id="26" name="Rectangle 25">
          <a:hlinkClick xmlns:r="http://schemas.openxmlformats.org/officeDocument/2006/relationships" r:id="rId2" tooltip="Go to Case Buillder screen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96012</xdr:rowOff>
    </xdr:from>
    <xdr:to>
      <xdr:col>0</xdr:col>
      <xdr:colOff>1198245</xdr:colOff>
      <xdr:row>7</xdr:row>
      <xdr:rowOff>134112</xdr:rowOff>
    </xdr:to>
    <xdr:sp macro="" textlink="">
      <xdr:nvSpPr>
        <xdr:cNvPr id="27" name="Rectangle 26">
          <a:hlinkClick xmlns:r="http://schemas.openxmlformats.org/officeDocument/2006/relationships" r:id="rId6" tooltip="Go to Labels screen"/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  <xdr:twoCellAnchor editAs="oneCell">
    <xdr:from>
      <xdr:col>0</xdr:col>
      <xdr:colOff>1181100</xdr:colOff>
      <xdr:row>0</xdr:row>
      <xdr:rowOff>152400</xdr:rowOff>
    </xdr:from>
    <xdr:to>
      <xdr:col>1</xdr:col>
      <xdr:colOff>586740</xdr:colOff>
      <xdr:row>0</xdr:row>
      <xdr:rowOff>474345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A85613-F8B1-73EA-5D11-0D3B3CC6AFFF}"/>
            </a:ext>
            <a:ext uri="{147F2762-F138-4A5C-976F-8EAC2B608ADB}">
              <a16:predDERef xmlns:a16="http://schemas.microsoft.com/office/drawing/2014/main" pre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81100" y="152400"/>
          <a:ext cx="600075" cy="333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1539240</xdr:colOff>
      <xdr:row>16</xdr:row>
      <xdr:rowOff>137160</xdr:rowOff>
    </xdr:from>
    <xdr:to>
      <xdr:col>3</xdr:col>
      <xdr:colOff>830580</xdr:colOff>
      <xdr:row>18</xdr:row>
      <xdr:rowOff>167640</xdr:rowOff>
    </xdr:to>
    <xdr:sp macro="" textlink="">
      <xdr:nvSpPr>
        <xdr:cNvPr id="9" name="Rectangle 8">
          <a:hlinkClick xmlns:r="http://schemas.openxmlformats.org/officeDocument/2006/relationships" r:id="rId1" tooltip="Submit Case and Show Label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429000" y="42519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Submit Case</a:t>
          </a:r>
        </a:p>
      </xdr:txBody>
    </xdr:sp>
    <xdr:clientData/>
  </xdr:twoCellAnchor>
  <xdr:twoCellAnchor editAs="oneCell">
    <xdr:from>
      <xdr:col>3</xdr:col>
      <xdr:colOff>2072640</xdr:colOff>
      <xdr:row>0</xdr:row>
      <xdr:rowOff>83820</xdr:rowOff>
    </xdr:from>
    <xdr:to>
      <xdr:col>4</xdr:col>
      <xdr:colOff>2690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619500" y="83820"/>
          <a:ext cx="2690" cy="396240"/>
        </a:xfrm>
        <a:prstGeom prst="rect">
          <a:avLst/>
        </a:prstGeom>
      </xdr:spPr>
    </xdr:pic>
    <xdr:clientData/>
  </xdr:twoCellAnchor>
  <xdr:twoCellAnchor editAs="oneCell">
    <xdr:from>
      <xdr:col>3</xdr:col>
      <xdr:colOff>2072640</xdr:colOff>
      <xdr:row>1</xdr:row>
      <xdr:rowOff>0</xdr:rowOff>
    </xdr:from>
    <xdr:to>
      <xdr:col>4</xdr:col>
      <xdr:colOff>2690</xdr:colOff>
      <xdr:row>2</xdr:row>
      <xdr:rowOff>160020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566160" y="0"/>
          <a:ext cx="269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53340</xdr:colOff>
      <xdr:row>16</xdr:row>
      <xdr:rowOff>137160</xdr:rowOff>
    </xdr:from>
    <xdr:to>
      <xdr:col>2</xdr:col>
      <xdr:colOff>1371600</xdr:colOff>
      <xdr:row>18</xdr:row>
      <xdr:rowOff>167640</xdr:rowOff>
    </xdr:to>
    <xdr:sp macro="" textlink="">
      <xdr:nvSpPr>
        <xdr:cNvPr id="10" name="Rectangle 9">
          <a:hlinkClick xmlns:r="http://schemas.openxmlformats.org/officeDocument/2006/relationships" r:id="rId3" tooltip="Go to previous screen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943100" y="42519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8" name="Picture 17" descr="Records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76200</xdr:rowOff>
    </xdr:to>
    <xdr:sp macro="" textlink="">
      <xdr:nvSpPr>
        <xdr:cNvPr id="19" name="Rectangle 18">
          <a:hlinkClick xmlns:r="http://schemas.openxmlformats.org/officeDocument/2006/relationships" r:id="rId5" tooltip="Go to Dashboard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73914</xdr:rowOff>
    </xdr:from>
    <xdr:to>
      <xdr:col>0</xdr:col>
      <xdr:colOff>1198245</xdr:colOff>
      <xdr:row>3</xdr:row>
      <xdr:rowOff>150114</xdr:rowOff>
    </xdr:to>
    <xdr:sp macro="" textlink="">
      <xdr:nvSpPr>
        <xdr:cNvPr id="20" name="Rectangle 19">
          <a:hlinkClick xmlns:r="http://schemas.openxmlformats.org/officeDocument/2006/relationships" r:id="rId6" tooltip="Go to Specimen Selection screen"/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147828</xdr:rowOff>
    </xdr:from>
    <xdr:to>
      <xdr:col>0</xdr:col>
      <xdr:colOff>1198245</xdr:colOff>
      <xdr:row>5</xdr:row>
      <xdr:rowOff>9144</xdr:rowOff>
    </xdr:to>
    <xdr:sp macro="" textlink="">
      <xdr:nvSpPr>
        <xdr:cNvPr id="21" name="Rectangle 20">
          <a:hlinkClick xmlns:r="http://schemas.openxmlformats.org/officeDocument/2006/relationships" r:id="rId3" tooltip="Go to Lab Test Selection screen"/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6858</xdr:rowOff>
    </xdr:from>
    <xdr:to>
      <xdr:col>0</xdr:col>
      <xdr:colOff>1198245</xdr:colOff>
      <xdr:row>6</xdr:row>
      <xdr:rowOff>83058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Case</a:t>
          </a:r>
          <a:r>
            <a:rPr lang="en-GB" sz="1000" b="1" baseline="0">
              <a:solidFill>
                <a:schemeClr val="bg1"/>
              </a:solidFill>
            </a:rPr>
            <a:t> Builder</a:t>
          </a:r>
          <a:endParaRPr lang="en-GB" sz="10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80772</xdr:rowOff>
    </xdr:from>
    <xdr:to>
      <xdr:col>0</xdr:col>
      <xdr:colOff>1198245</xdr:colOff>
      <xdr:row>8</xdr:row>
      <xdr:rowOff>4572</xdr:rowOff>
    </xdr:to>
    <xdr:sp macro="" textlink="">
      <xdr:nvSpPr>
        <xdr:cNvPr id="23" name="Rectangle 22">
          <a:hlinkClick xmlns:r="http://schemas.openxmlformats.org/officeDocument/2006/relationships" r:id="rId1" tooltip="Go to Labels screen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Labels</a:t>
          </a:r>
        </a:p>
      </xdr:txBody>
    </xdr:sp>
    <xdr:clientData/>
  </xdr:twoCellAnchor>
  <xdr:twoCellAnchor editAs="oneCell">
    <xdr:from>
      <xdr:col>1</xdr:col>
      <xdr:colOff>0</xdr:colOff>
      <xdr:row>0</xdr:row>
      <xdr:rowOff>152400</xdr:rowOff>
    </xdr:from>
    <xdr:to>
      <xdr:col>1</xdr:col>
      <xdr:colOff>581025</xdr:colOff>
      <xdr:row>0</xdr:row>
      <xdr:rowOff>476250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90CFE4-5343-A840-2CB9-208D54F516F2}"/>
            </a:ext>
            <a:ext uri="{147F2762-F138-4A5C-976F-8EAC2B608ADB}">
              <a16:predDERef xmlns:a16="http://schemas.microsoft.com/office/drawing/2014/main" pre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00150" y="152400"/>
          <a:ext cx="581025" cy="323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2072640</xdr:colOff>
      <xdr:row>0</xdr:row>
      <xdr:rowOff>83820</xdr:rowOff>
    </xdr:from>
    <xdr:to>
      <xdr:col>3</xdr:col>
      <xdr:colOff>2075330</xdr:colOff>
      <xdr:row>0</xdr:row>
      <xdr:rowOff>480060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6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3619500" y="83820"/>
          <a:ext cx="2690" cy="3962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1318260</xdr:colOff>
      <xdr:row>18</xdr:row>
      <xdr:rowOff>38100</xdr:rowOff>
    </xdr:to>
    <xdr:sp macro="" textlink="">
      <xdr:nvSpPr>
        <xdr:cNvPr id="5" name="Rectangle 4">
          <a:hlinkClick xmlns:r="http://schemas.openxmlformats.org/officeDocument/2006/relationships" r:id="rId2" tooltip="Go to previous screen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55320" y="3185160"/>
          <a:ext cx="1318260" cy="403860"/>
        </a:xfrm>
        <a:prstGeom prst="rect">
          <a:avLst/>
        </a:prstGeom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/>
            <a:t>Back</a:t>
          </a:r>
        </a:p>
      </xdr:txBody>
    </xdr:sp>
    <xdr:clientData/>
  </xdr:twoCellAnchor>
  <xdr:twoCellAnchor editAs="absolute">
    <xdr:from>
      <xdr:col>0</xdr:col>
      <xdr:colOff>304800</xdr:colOff>
      <xdr:row>0</xdr:row>
      <xdr:rowOff>76200</xdr:rowOff>
    </xdr:from>
    <xdr:to>
      <xdr:col>0</xdr:col>
      <xdr:colOff>790800</xdr:colOff>
      <xdr:row>0</xdr:row>
      <xdr:rowOff>562200</xdr:rowOff>
    </xdr:to>
    <xdr:pic>
      <xdr:nvPicPr>
        <xdr:cNvPr id="12" name="Picture 11" descr="Records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4800" y="76200"/>
          <a:ext cx="486000" cy="486000"/>
        </a:xfrm>
        <a:prstGeom prst="rect">
          <a:avLst/>
        </a:prstGeom>
      </xdr:spPr>
    </xdr:pic>
    <xdr:clientData fPrintsWithSheet="0"/>
  </xdr:twoCellAnchor>
  <xdr:twoCellAnchor editAs="absolute">
    <xdr:from>
      <xdr:col>0</xdr:col>
      <xdr:colOff>0</xdr:colOff>
      <xdr:row>1</xdr:row>
      <xdr:rowOff>0</xdr:rowOff>
    </xdr:from>
    <xdr:to>
      <xdr:col>0</xdr:col>
      <xdr:colOff>1198245</xdr:colOff>
      <xdr:row>2</xdr:row>
      <xdr:rowOff>106680</xdr:rowOff>
    </xdr:to>
    <xdr:sp macro="" textlink="">
      <xdr:nvSpPr>
        <xdr:cNvPr id="17" name="Rectangle 16">
          <a:hlinkClick xmlns:r="http://schemas.openxmlformats.org/officeDocument/2006/relationships" r:id="rId4" tooltip="Go to Dashboard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0" y="617220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>
                  <a:lumMod val="50000"/>
                </a:schemeClr>
              </a:solidFill>
            </a:rPr>
            <a:t>Dashboard</a:t>
          </a:r>
        </a:p>
      </xdr:txBody>
    </xdr:sp>
    <xdr:clientData/>
  </xdr:twoCellAnchor>
  <xdr:twoCellAnchor editAs="absolute">
    <xdr:from>
      <xdr:col>0</xdr:col>
      <xdr:colOff>0</xdr:colOff>
      <xdr:row>2</xdr:row>
      <xdr:rowOff>104394</xdr:rowOff>
    </xdr:from>
    <xdr:to>
      <xdr:col>0</xdr:col>
      <xdr:colOff>1198245</xdr:colOff>
      <xdr:row>3</xdr:row>
      <xdr:rowOff>127254</xdr:rowOff>
    </xdr:to>
    <xdr:sp macro="" textlink="">
      <xdr:nvSpPr>
        <xdr:cNvPr id="23" name="Rectangle 22">
          <a:hlinkClick xmlns:r="http://schemas.openxmlformats.org/officeDocument/2006/relationships" r:id="rId5" tooltip="Go to Specimen Selection screen"/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0" y="904494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Specimen Selection</a:t>
          </a:r>
        </a:p>
      </xdr:txBody>
    </xdr:sp>
    <xdr:clientData/>
  </xdr:twoCellAnchor>
  <xdr:twoCellAnchor editAs="absolute">
    <xdr:from>
      <xdr:col>0</xdr:col>
      <xdr:colOff>0</xdr:colOff>
      <xdr:row>3</xdr:row>
      <xdr:rowOff>124968</xdr:rowOff>
    </xdr:from>
    <xdr:to>
      <xdr:col>0</xdr:col>
      <xdr:colOff>1198245</xdr:colOff>
      <xdr:row>5</xdr:row>
      <xdr:rowOff>39624</xdr:rowOff>
    </xdr:to>
    <xdr:sp macro="" textlink="">
      <xdr:nvSpPr>
        <xdr:cNvPr id="24" name="Rectangle 23">
          <a:hlinkClick xmlns:r="http://schemas.openxmlformats.org/officeDocument/2006/relationships" r:id="rId6" tooltip="Go to Lab Test Selection screen"/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0" y="1191768"/>
          <a:ext cx="1226820" cy="288036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Lab Test Selection</a:t>
          </a:r>
        </a:p>
      </xdr:txBody>
    </xdr:sp>
    <xdr:clientData/>
  </xdr:twoCellAnchor>
  <xdr:twoCellAnchor editAs="absolute">
    <xdr:from>
      <xdr:col>0</xdr:col>
      <xdr:colOff>0</xdr:colOff>
      <xdr:row>5</xdr:row>
      <xdr:rowOff>37338</xdr:rowOff>
    </xdr:from>
    <xdr:to>
      <xdr:col>0</xdr:col>
      <xdr:colOff>1198245</xdr:colOff>
      <xdr:row>6</xdr:row>
      <xdr:rowOff>144018</xdr:rowOff>
    </xdr:to>
    <xdr:sp macro="" textlink="">
      <xdr:nvSpPr>
        <xdr:cNvPr id="25" name="Rectangle 24">
          <a:hlinkClick xmlns:r="http://schemas.openxmlformats.org/officeDocument/2006/relationships" r:id="rId7" tooltip="Go to Case Buillder screen"/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0" y="1477518"/>
          <a:ext cx="1226820" cy="289560"/>
        </a:xfrm>
        <a:prstGeom prst="rect">
          <a:avLst/>
        </a:prstGeom>
        <a:solidFill>
          <a:schemeClr val="tx2">
            <a:lumMod val="50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2">
                  <a:lumMod val="50000"/>
                </a:schemeClr>
              </a:solidFill>
            </a:rPr>
            <a:t>Case</a:t>
          </a:r>
          <a:r>
            <a:rPr lang="en-GB" sz="1000" b="1" baseline="0">
              <a:solidFill>
                <a:schemeClr val="bg2">
                  <a:lumMod val="50000"/>
                </a:schemeClr>
              </a:solidFill>
            </a:rPr>
            <a:t> Builder</a:t>
          </a:r>
          <a:endParaRPr lang="en-GB" sz="1000" b="1">
            <a:solidFill>
              <a:schemeClr val="bg2">
                <a:lumMod val="50000"/>
              </a:schemeClr>
            </a:solidFill>
          </a:endParaRPr>
        </a:p>
      </xdr:txBody>
    </xdr:sp>
    <xdr:clientData/>
  </xdr:twoCellAnchor>
  <xdr:twoCellAnchor editAs="absolute">
    <xdr:from>
      <xdr:col>0</xdr:col>
      <xdr:colOff>0</xdr:colOff>
      <xdr:row>6</xdr:row>
      <xdr:rowOff>141732</xdr:rowOff>
    </xdr:from>
    <xdr:to>
      <xdr:col>0</xdr:col>
      <xdr:colOff>1198245</xdr:colOff>
      <xdr:row>8</xdr:row>
      <xdr:rowOff>65532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0" y="1764792"/>
          <a:ext cx="1226820" cy="289560"/>
        </a:xfrm>
        <a:prstGeom prst="rect">
          <a:avLst/>
        </a:prstGeom>
        <a:solidFill>
          <a:schemeClr val="tx2">
            <a:lumMod val="75000"/>
          </a:schemeClr>
        </a:solidFill>
        <a:ln w="9525">
          <a:solidFill>
            <a:schemeClr val="bg1">
              <a:lumMod val="95000"/>
              <a:alpha val="51000"/>
            </a:schemeClr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GB" sz="1000" b="1">
              <a:solidFill>
                <a:schemeClr val="bg1"/>
              </a:solidFill>
            </a:rPr>
            <a:t>Labels</a:t>
          </a:r>
        </a:p>
      </xdr:txBody>
    </xdr:sp>
    <xdr:clientData/>
  </xdr:twoCellAnchor>
  <xdr:twoCellAnchor editAs="oneCell">
    <xdr:from>
      <xdr:col>1</xdr:col>
      <xdr:colOff>0</xdr:colOff>
      <xdr:row>0</xdr:row>
      <xdr:rowOff>161925</xdr:rowOff>
    </xdr:from>
    <xdr:to>
      <xdr:col>1</xdr:col>
      <xdr:colOff>561975</xdr:colOff>
      <xdr:row>0</xdr:row>
      <xdr:rowOff>476250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15D785E-22DC-2E39-6A0C-5299003DB3E1}"/>
            </a:ext>
            <a:ext uri="{147F2762-F138-4A5C-976F-8EAC2B608ADB}">
              <a16:predDERef xmlns:a16="http://schemas.microsoft.com/office/drawing/2014/main" pre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00150" y="161925"/>
          <a:ext cx="561975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9525">
          <a:solidFill>
            <a:schemeClr val="accen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a:spPr>
      <a:bodyPr vertOverflow="clip" rtlCol="0" anchor="ctr"/>
      <a:lstStyle>
        <a:defPPr algn="ctr">
          <a:defRPr sz="10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01"/>
  <sheetViews>
    <sheetView showGridLines="0" showRowColHeaders="0" zoomScaleNormal="100" workbookViewId="0">
      <pane ySplit="1" topLeftCell="A2" activePane="bottomLeft" state="frozen"/>
      <selection activeCell="F15" sqref="F15"/>
      <selection pane="bottomLeft" activeCell="D7" sqref="D7"/>
    </sheetView>
  </sheetViews>
  <sheetFormatPr defaultColWidth="8.85546875" defaultRowHeight="15" x14ac:dyDescent="0.25"/>
  <cols>
    <col min="1" max="1" width="18" customWidth="1"/>
    <col min="2" max="2" width="9.5703125" customWidth="1"/>
    <col min="3" max="3" width="16" customWidth="1"/>
    <col min="4" max="4" width="38.85546875" customWidth="1"/>
    <col min="5" max="5" width="14.28515625" customWidth="1"/>
    <col min="6" max="6" width="9.140625" customWidth="1"/>
  </cols>
  <sheetData>
    <row r="1" spans="1:27" ht="48.6" customHeight="1" x14ac:dyDescent="0.25">
      <c r="A1" s="21"/>
      <c r="B1" s="23" t="s">
        <v>0</v>
      </c>
      <c r="C1" s="20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10"/>
    </row>
    <row r="2" spans="1:27" ht="14.45" customHeight="1" x14ac:dyDescent="0.35">
      <c r="A2" s="21"/>
      <c r="B2" s="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0.9" customHeight="1" x14ac:dyDescent="0.25">
      <c r="A3" s="2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1" x14ac:dyDescent="0.25">
      <c r="A4" s="21"/>
      <c r="B4" s="3"/>
      <c r="C4" s="13" t="s">
        <v>1</v>
      </c>
      <c r="D4" s="6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8.75" x14ac:dyDescent="0.25">
      <c r="A5" s="21"/>
      <c r="B5" s="3"/>
      <c r="C5" s="12"/>
      <c r="D5" s="11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x14ac:dyDescent="0.25">
      <c r="A6" s="21"/>
      <c r="B6" s="3"/>
      <c r="C6" s="6"/>
      <c r="D6" s="6"/>
      <c r="E6" s="3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.6" customHeight="1" x14ac:dyDescent="0.25">
      <c r="A7" s="21"/>
      <c r="B7" s="3"/>
      <c r="C7" s="64" t="s">
        <v>2</v>
      </c>
      <c r="D7" s="51" t="s">
        <v>3</v>
      </c>
      <c r="E7" s="3" t="s">
        <v>4</v>
      </c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x14ac:dyDescent="0.25">
      <c r="A8" s="21"/>
      <c r="B8" s="3"/>
      <c r="C8" s="5"/>
      <c r="D8" s="5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x14ac:dyDescent="0.25">
      <c r="A9" s="21"/>
      <c r="B9" s="3"/>
      <c r="C9" s="5"/>
      <c r="D9" s="6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x14ac:dyDescent="0.25">
      <c r="A10" s="21"/>
      <c r="B10" s="3"/>
      <c r="C10" s="6"/>
      <c r="D10" s="6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x14ac:dyDescent="0.25">
      <c r="A11" s="21"/>
      <c r="B11" s="3"/>
      <c r="C11" s="5"/>
      <c r="D11" s="3"/>
      <c r="E11" s="3"/>
      <c r="F11" s="3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1"/>
      <c r="B12" s="3"/>
      <c r="C12" s="2"/>
      <c r="D12" s="2"/>
      <c r="E12" s="2"/>
      <c r="F12" s="3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6.45" customHeight="1" x14ac:dyDescent="0.25">
      <c r="A13" s="21"/>
      <c r="B13" s="3"/>
      <c r="C13" s="2"/>
      <c r="D13" s="2"/>
      <c r="E13" s="2"/>
      <c r="F13" s="3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x14ac:dyDescent="0.25">
      <c r="A14" s="21"/>
      <c r="B14" s="3"/>
      <c r="C14" s="7"/>
      <c r="D14" s="3"/>
      <c r="E14" s="3"/>
      <c r="F14" s="3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6.45" customHeight="1" x14ac:dyDescent="0.25">
      <c r="A15" s="21"/>
      <c r="B15" s="3"/>
      <c r="C15" s="6"/>
      <c r="D15" s="3"/>
      <c r="E15" s="3"/>
      <c r="F15" s="3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6.899999999999999" customHeight="1" x14ac:dyDescent="0.25">
      <c r="A16" s="21"/>
      <c r="B16" s="3"/>
      <c r="C16" s="4"/>
      <c r="D16" s="3"/>
      <c r="E16" s="3"/>
      <c r="F16" s="3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1"/>
      <c r="B17" s="3"/>
      <c r="C17" s="3"/>
      <c r="D17" s="3"/>
      <c r="E17" s="3"/>
      <c r="F17" s="3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1"/>
      <c r="B18" s="3"/>
      <c r="C18" s="3"/>
      <c r="D18" s="3"/>
      <c r="E18" s="3"/>
      <c r="F18" s="3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1"/>
      <c r="B19" s="3"/>
      <c r="C19" s="3"/>
      <c r="D19" s="3"/>
      <c r="E19" s="3"/>
      <c r="F19" s="3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1"/>
      <c r="B20" s="3"/>
      <c r="C20" s="3"/>
      <c r="D20" s="3"/>
      <c r="E20" s="3"/>
      <c r="F20" s="3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A46" s="2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5">
      <c r="A47" s="2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5">
      <c r="A48" s="2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5">
      <c r="A49" s="2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5">
      <c r="A50" s="2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5">
      <c r="A51" s="2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x14ac:dyDescent="0.25">
      <c r="A52" s="2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x14ac:dyDescent="0.25">
      <c r="A53" s="2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x14ac:dyDescent="0.25">
      <c r="A54" s="2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5">
      <c r="A55" s="2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5">
      <c r="A56" s="2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x14ac:dyDescent="0.25">
      <c r="A57" s="2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x14ac:dyDescent="0.25">
      <c r="A58" s="2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x14ac:dyDescent="0.25">
      <c r="A59" s="2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x14ac:dyDescent="0.25">
      <c r="A60" s="2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x14ac:dyDescent="0.25">
      <c r="A61" s="2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x14ac:dyDescent="0.25">
      <c r="A62" s="2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5">
      <c r="A63" s="2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5">
      <c r="A64" s="2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5">
      <c r="A65" s="2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5">
      <c r="A66" s="2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5">
      <c r="A67" s="2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5">
      <c r="A68" s="2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5">
      <c r="A69" s="2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5">
      <c r="A70" s="2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5">
      <c r="A71" s="2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5">
      <c r="A72" s="2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5">
      <c r="A73" s="2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5">
      <c r="A74" s="2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5">
      <c r="A75" s="2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5">
      <c r="A76" s="2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5">
      <c r="A77" s="2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5">
      <c r="A78" s="2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5">
      <c r="A79" s="2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5">
      <c r="A80" s="2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5">
      <c r="A81" s="2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5">
      <c r="A82" s="2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5">
      <c r="A83" s="2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2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2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2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5">
      <c r="A87" s="2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5">
      <c r="A88" s="2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5">
      <c r="A89" s="2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5">
      <c r="A90" s="2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5">
      <c r="A91" s="2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5">
      <c r="A92" s="2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5">
      <c r="A93" s="2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5">
      <c r="A94" s="2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5">
      <c r="A95" s="2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5">
      <c r="A96" s="2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5">
      <c r="A97" s="2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5">
      <c r="A98" s="2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25">
      <c r="A99" s="2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25">
      <c r="A100" s="2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5">
      <c r="A101" s="2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</sheetData>
  <sheetProtection algorithmName="SHA-512" hashValue="mzNERyfrfNi/1xq90299HkVrV0Qy0fkIUGFRDCbuI92DUjx6+K/ca2Q5mRWMDM/QWK3H70G+fMUKe80CvgFw2Q==" saltValue="GWLU9J+X+wdGY9jqj6vFGA==" spinCount="100000" sheet="1" objects="1" scenarios="1" selectLockedCells="1"/>
  <conditionalFormatting sqref="E7">
    <cfRule type="expression" dxfId="19" priority="1">
      <formula>D7&lt;&gt;""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44"/>
  <sheetViews>
    <sheetView showGridLines="0" showRowColHeaders="0" zoomScaleNormal="100" workbookViewId="0">
      <pane ySplit="1" topLeftCell="A4" activePane="bottomLeft" state="frozen"/>
      <selection activeCell="F3" sqref="F3:G5"/>
      <selection pane="bottomLeft" activeCell="C7" sqref="C7"/>
    </sheetView>
  </sheetViews>
  <sheetFormatPr defaultColWidth="7.5703125" defaultRowHeight="15" x14ac:dyDescent="0.25"/>
  <cols>
    <col min="1" max="1" width="18" customWidth="1"/>
    <col min="2" max="2" width="9.5703125" customWidth="1"/>
    <col min="3" max="3" width="31.7109375" customWidth="1"/>
    <col min="4" max="4" width="0.42578125" customWidth="1"/>
    <col min="5" max="6" width="8.42578125" customWidth="1"/>
    <col min="7" max="7" width="14.140625" customWidth="1"/>
    <col min="8" max="8" width="13" customWidth="1"/>
    <col min="9" max="9" width="12.28515625" customWidth="1"/>
    <col min="10" max="10" width="20.28515625" customWidth="1"/>
    <col min="11" max="11" width="8.7109375" customWidth="1"/>
    <col min="12" max="12" width="13.85546875" customWidth="1"/>
    <col min="13" max="13" width="22.7109375" customWidth="1"/>
  </cols>
  <sheetData>
    <row r="1" spans="1:29" ht="48.6" customHeight="1" x14ac:dyDescent="0.25">
      <c r="A1" s="22"/>
      <c r="B1" s="22" t="s">
        <v>5</v>
      </c>
      <c r="C1" s="17"/>
      <c r="D1" s="17"/>
      <c r="E1" s="17"/>
      <c r="F1" s="17"/>
      <c r="G1" s="17"/>
      <c r="H1" s="17"/>
      <c r="I1" s="17"/>
      <c r="J1" s="17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9"/>
    </row>
    <row r="2" spans="1:29" ht="15.6" customHeight="1" x14ac:dyDescent="0.25">
      <c r="A2" s="2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5.6" customHeight="1" x14ac:dyDescent="0.25">
      <c r="A3" s="21"/>
      <c r="B3" s="2"/>
      <c r="C3" s="14" t="s">
        <v>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8.600000000000001" customHeight="1" x14ac:dyDescent="0.25">
      <c r="A4" s="21"/>
      <c r="B4" s="2"/>
      <c r="C4" s="37" t="s">
        <v>7</v>
      </c>
      <c r="D4" s="3"/>
      <c r="E4" s="3"/>
      <c r="F4" s="3"/>
      <c r="G4" s="45" t="str">
        <f>IF(H5="not found", "Patient Details not found", "Patient Details")</f>
        <v>Patient Details</v>
      </c>
      <c r="H4" s="3"/>
      <c r="I4" s="3"/>
      <c r="J4" s="3"/>
      <c r="K4" s="3"/>
      <c r="L4" s="42" t="s">
        <v>8</v>
      </c>
      <c r="M4" s="43" t="s">
        <v>9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8.600000000000001" customHeight="1" x14ac:dyDescent="0.25">
      <c r="A5" s="21"/>
      <c r="B5" s="2"/>
      <c r="C5" s="3"/>
      <c r="D5" s="3"/>
      <c r="E5" s="3"/>
      <c r="F5" s="3"/>
      <c r="G5" s="55" t="s">
        <v>10</v>
      </c>
      <c r="H5" s="56" t="str">
        <f>IF(patientID="","",IF(ISNA(VLOOKUP(patientID,patiendetails,2,FALSE)),"not found",VLOOKUP(patientID,patiendetails,2,FALSE)&amp;" "&amp;VLOOKUP(patientID,patiendetails,3,FALSE)&amp;" "&amp;VLOOKUP(patientID,patiendetails,4,FALSE)))</f>
        <v>Franz Josef Schlimm-Fehler</v>
      </c>
      <c r="I5" s="56"/>
      <c r="J5" s="59"/>
      <c r="K5" s="3"/>
      <c r="L5" s="42" t="s">
        <v>11</v>
      </c>
      <c r="M5" s="43" t="str">
        <f>IF(name&lt;&gt;"",name,"")</f>
        <v>tilal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8.600000000000001" customHeight="1" x14ac:dyDescent="0.25">
      <c r="A6" s="21"/>
      <c r="B6" s="2"/>
      <c r="C6" s="45" t="s">
        <v>12</v>
      </c>
      <c r="D6" s="3"/>
      <c r="E6" s="3"/>
      <c r="F6" s="3"/>
      <c r="G6" s="55" t="s">
        <v>13</v>
      </c>
      <c r="H6" s="57">
        <f>VLOOKUP(patientID,patiendetails,5,FALSE)</f>
        <v>14426</v>
      </c>
      <c r="I6" s="56"/>
      <c r="J6" s="59"/>
      <c r="K6" s="3"/>
      <c r="L6" s="42" t="s">
        <v>14</v>
      </c>
      <c r="M6" s="44">
        <f ca="1">NOW()</f>
        <v>45852.618714583332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8.600000000000001" customHeight="1" x14ac:dyDescent="0.25">
      <c r="A7" s="21"/>
      <c r="B7" s="2"/>
      <c r="C7" s="48" t="s">
        <v>15</v>
      </c>
      <c r="D7" s="4"/>
      <c r="E7" s="66" t="s">
        <v>16</v>
      </c>
      <c r="F7" s="3"/>
      <c r="G7" s="55" t="s">
        <v>17</v>
      </c>
      <c r="H7" s="58" t="str">
        <f>VLOOKUP(patientID,patiendetails,6,FALSE)</f>
        <v>The House, Low road, Village, VL77 9PH</v>
      </c>
      <c r="I7" s="56"/>
      <c r="J7" s="59"/>
      <c r="K7" s="3"/>
      <c r="L7" s="3"/>
      <c r="M7" s="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34.9" customHeight="1" x14ac:dyDescent="0.25">
      <c r="A8" s="21"/>
      <c r="B8" s="2"/>
      <c r="C8" s="65" t="str">
        <f>IF(C4="Internal","Enter Patient Hospital Number and click the Search button",IF(C4="external","Please enter Patient NHS Number click the Search button",""))</f>
        <v>Please enter Patient NHS Number click the Search button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21"/>
      <c r="B9" s="2"/>
      <c r="C9" s="15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2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2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2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2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2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2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2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2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2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2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2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2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2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2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2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2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2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2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2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2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2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2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2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2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2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2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2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2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2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2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2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2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2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</sheetData>
  <sheetProtection algorithmName="SHA-512" hashValue="uZ5u8tUgpxHlRND82DGYLTQVuOI9IO53QLTtNdw9dl20hjltXJ1WcbJTOVFDrJB5NoHe1WBUclx1jhyBM53RAw==" saltValue="uVCgNb79JNL/kjhPNwPHug==" spinCount="100000" sheet="1" objects="1" scenarios="1" selectLockedCells="1"/>
  <protectedRanges>
    <protectedRange sqref="C7:D7" name="Range3"/>
    <protectedRange sqref="C4:D4" name="Range1"/>
    <protectedRange sqref="C7:D7" name="Range2"/>
  </protectedRanges>
  <conditionalFormatting sqref="C4">
    <cfRule type="expression" dxfId="18" priority="17">
      <formula>C4="Please select..."</formula>
    </cfRule>
  </conditionalFormatting>
  <conditionalFormatting sqref="C6:C7">
    <cfRule type="expression" dxfId="17" priority="8">
      <formula>$C$4="Please select..."</formula>
    </cfRule>
  </conditionalFormatting>
  <conditionalFormatting sqref="C8">
    <cfRule type="expression" dxfId="16" priority="1">
      <formula>$C$7=""</formula>
    </cfRule>
    <cfRule type="expression" dxfId="15" priority="2">
      <formula>$F$5="not found"</formula>
    </cfRule>
    <cfRule type="expression" dxfId="14" priority="6">
      <formula>$H$5="not found"</formula>
    </cfRule>
  </conditionalFormatting>
  <conditionalFormatting sqref="E7">
    <cfRule type="expression" dxfId="13" priority="4">
      <formula>$C$4="Please select..."</formula>
    </cfRule>
  </conditionalFormatting>
  <conditionalFormatting sqref="G4">
    <cfRule type="expression" dxfId="12" priority="3">
      <formula>$H$5="not found"</formula>
    </cfRule>
  </conditionalFormatting>
  <conditionalFormatting sqref="G4:J7">
    <cfRule type="expression" dxfId="11" priority="7">
      <formula>$C$7=""</formula>
    </cfRule>
  </conditionalFormatting>
  <conditionalFormatting sqref="G5:J7">
    <cfRule type="expression" dxfId="10" priority="10">
      <formula>AND($H$5&lt;&gt;"not found",$H$5&lt;&gt;"")</formula>
    </cfRule>
    <cfRule type="expression" dxfId="9" priority="13">
      <formula>$H$5="not found"</formula>
    </cfRule>
  </conditionalFormatting>
  <conditionalFormatting sqref="H5:H7">
    <cfRule type="expression" dxfId="8" priority="11">
      <formula>$H$5="not found"</formula>
    </cfRule>
    <cfRule type="expression" dxfId="7" priority="14">
      <formula>$C$7=""</formula>
    </cfRule>
  </conditionalFormatting>
  <dataValidations count="1">
    <dataValidation type="list" allowBlank="1" sqref="C4:D4" xr:uid="{00000000-0002-0000-0100-000000000000}">
      <formula1>"Please select..., Internal, External"</formula1>
    </dataValidation>
  </dataValidations>
  <hyperlinks>
    <hyperlink ref="G11" location="'Lab test selection'!B4" display="OK" xr:uid="{00000000-0004-0000-0100-000000000000}"/>
    <hyperlink ref="E7" location="patientID" tooltip="Search for ID" display="Search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29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A46"/>
  <sheetViews>
    <sheetView showGridLines="0" showRowColHeaders="0" tabSelected="1" zoomScaleNormal="100" workbookViewId="0">
      <selection activeCell="C7" sqref="C7"/>
    </sheetView>
  </sheetViews>
  <sheetFormatPr defaultColWidth="7.5703125" defaultRowHeight="15" x14ac:dyDescent="0.25"/>
  <cols>
    <col min="1" max="1" width="18" customWidth="1"/>
    <col min="2" max="2" width="9.5703125" style="1" customWidth="1"/>
    <col min="3" max="4" width="27.28515625" style="1" customWidth="1"/>
    <col min="5" max="5" width="13.140625" style="1" customWidth="1"/>
    <col min="6" max="6" width="13.7109375" style="1" customWidth="1"/>
    <col min="7" max="7" width="21.42578125" style="1" customWidth="1"/>
    <col min="8" max="8" width="17.5703125" style="1" customWidth="1"/>
    <col min="9" max="27" width="7.5703125" style="1"/>
  </cols>
  <sheetData>
    <row r="1" spans="1:27" ht="48.6" customHeight="1" x14ac:dyDescent="0.25">
      <c r="A1" s="18"/>
      <c r="B1" s="22" t="s">
        <v>18</v>
      </c>
      <c r="C1" s="17"/>
      <c r="D1" s="17"/>
      <c r="E1" s="17"/>
      <c r="F1" s="17"/>
      <c r="G1" s="17"/>
      <c r="H1" s="17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</row>
    <row r="2" spans="1:27" ht="16.899999999999999" customHeight="1" x14ac:dyDescent="0.25">
      <c r="A2" s="2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6.899999999999999" customHeight="1" x14ac:dyDescent="0.25">
      <c r="A3" s="21"/>
      <c r="B3" s="2"/>
      <c r="C3" s="46" t="s">
        <v>19</v>
      </c>
      <c r="D3" s="62" t="str">
        <f>IF(ISNA(VLOOKUP(patientID,patiendetails,4,FALSE)),"Not selected",VLOOKUP(patientID,patiendetails,4,FALSE))</f>
        <v>Schlimm-Fehler</v>
      </c>
      <c r="E3" s="2"/>
      <c r="F3" s="42" t="s">
        <v>8</v>
      </c>
      <c r="G3" s="43" t="s">
        <v>9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6.899999999999999" customHeight="1" x14ac:dyDescent="0.25">
      <c r="A4" s="21"/>
      <c r="B4" s="2"/>
      <c r="C4" s="46" t="s">
        <v>20</v>
      </c>
      <c r="D4" s="62" t="str">
        <f>IF(specimentype&lt;&gt;"Please select...",specimentype,"")</f>
        <v>External</v>
      </c>
      <c r="E4" s="2"/>
      <c r="F4" s="42" t="s">
        <v>11</v>
      </c>
      <c r="G4" s="43" t="str">
        <f>IF(name&lt;&gt;"",name,"")</f>
        <v>tilal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899999999999999" customHeight="1" x14ac:dyDescent="0.25">
      <c r="A5" s="21"/>
      <c r="B5" s="2"/>
      <c r="C5" s="2"/>
      <c r="D5" s="2"/>
      <c r="E5" s="2"/>
      <c r="F5" s="42" t="s">
        <v>14</v>
      </c>
      <c r="G5" s="44">
        <f ca="1">NOW()</f>
        <v>45852.618714351855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6.899999999999999" customHeight="1" x14ac:dyDescent="0.25">
      <c r="A6" s="21"/>
      <c r="B6" s="2"/>
      <c r="C6" s="14" t="s">
        <v>21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.600000000000001" customHeight="1" x14ac:dyDescent="0.25">
      <c r="A7" s="21"/>
      <c r="B7" s="2"/>
      <c r="C7" s="37" t="s">
        <v>22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21"/>
      <c r="B8" s="2"/>
      <c r="C8" s="28"/>
      <c r="D8" s="28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2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2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</sheetData>
  <sheetProtection algorithmName="SHA-512" hashValue="hnSuBurqwFcgsFa2FQDHfcyL6aPh7ZMqmVAsV8geYLLUZpikhDa334hQ85iUBP/quaZ3VsBGa/gVuY1aCHSJbA==" saltValue="0rO8sXxUTuTyWN8YLckf3Q==" spinCount="100000" sheet="1" objects="1" scenarios="1" selectLockedCells="1"/>
  <conditionalFormatting sqref="C7">
    <cfRule type="expression" dxfId="6" priority="2">
      <formula>C7="Please select..."</formula>
    </cfRule>
  </conditionalFormatting>
  <conditionalFormatting sqref="D3">
    <cfRule type="expression" dxfId="5" priority="1">
      <formula>$D$3="Not selected"</formula>
    </cfRule>
  </conditionalFormatting>
  <dataValidations count="1">
    <dataValidation type="list" allowBlank="1" sqref="C7" xr:uid="{00000000-0002-0000-0200-000000000000}">
      <formula1>labtest</formula1>
    </dataValidation>
  </dataValidations>
  <pageMargins left="0.7" right="0.7" top="0.75" bottom="0.75" header="0.3" footer="0.3"/>
  <pageSetup paperSize="9" scale="30" fitToHeight="0" orientation="portrait" horizontalDpi="4294967293" r:id="rId1"/>
  <headerFooter>
    <oddHeader>&amp;CPast Paper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A53"/>
  <sheetViews>
    <sheetView showGridLines="0" showRowColHeaders="0" workbookViewId="0">
      <pane ySplit="1" topLeftCell="A6" activePane="bottomLeft" state="frozen"/>
      <selection activeCell="A2" sqref="A2"/>
      <selection pane="bottomLeft" activeCell="D9" sqref="D9"/>
    </sheetView>
  </sheetViews>
  <sheetFormatPr defaultColWidth="7.5703125" defaultRowHeight="15" x14ac:dyDescent="0.25"/>
  <cols>
    <col min="1" max="1" width="18" customWidth="1"/>
    <col min="2" max="2" width="9.5703125" style="1" customWidth="1"/>
    <col min="3" max="4" width="27.28515625" style="1" customWidth="1"/>
    <col min="5" max="5" width="13.140625" style="1" customWidth="1"/>
    <col min="6" max="7" width="23.7109375" style="1" customWidth="1"/>
    <col min="8" max="8" width="17.5703125" style="1" customWidth="1"/>
    <col min="9" max="15" width="7.5703125" style="1"/>
    <col min="16" max="16" width="12" style="1" bestFit="1" customWidth="1"/>
    <col min="17" max="17" width="16.140625" style="1" customWidth="1"/>
    <col min="18" max="27" width="7.5703125" style="1"/>
  </cols>
  <sheetData>
    <row r="1" spans="1:27" ht="48.6" customHeight="1" x14ac:dyDescent="0.25">
      <c r="A1" s="18"/>
      <c r="B1" s="22" t="s">
        <v>23</v>
      </c>
      <c r="C1" s="17"/>
      <c r="D1" s="17"/>
      <c r="E1" s="17"/>
      <c r="F1" s="17"/>
      <c r="G1" s="17"/>
      <c r="H1" s="17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</row>
    <row r="2" spans="1:27" ht="16.899999999999999" customHeight="1" x14ac:dyDescent="0.25">
      <c r="A2" s="21"/>
      <c r="B2" s="2"/>
      <c r="C2" s="2"/>
      <c r="D2" s="2"/>
      <c r="E2" s="2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6.899999999999999" customHeight="1" x14ac:dyDescent="0.25">
      <c r="A3" s="21"/>
      <c r="B3" s="2"/>
      <c r="C3" s="46" t="s">
        <v>19</v>
      </c>
      <c r="D3" s="62" t="str">
        <f>IF(ISNA(VLOOKUP(patientID,patiendetails,4,FALSE)),"Not selected",VLOOKUP(patientID,patiendetails,4,FALSE))</f>
        <v>Schlimm-Fehler</v>
      </c>
      <c r="E3" s="40"/>
      <c r="F3" s="42" t="s">
        <v>8</v>
      </c>
      <c r="G3" s="43" t="s">
        <v>9</v>
      </c>
      <c r="H3" s="2"/>
      <c r="I3" s="2"/>
      <c r="J3" s="2"/>
      <c r="K3" s="2"/>
      <c r="L3" s="2"/>
      <c r="M3" s="2"/>
      <c r="N3" s="2"/>
      <c r="O3" s="2"/>
      <c r="P3" s="28"/>
      <c r="Q3" s="28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6.899999999999999" customHeight="1" x14ac:dyDescent="0.25">
      <c r="A4" s="21"/>
      <c r="B4" s="2"/>
      <c r="C4" s="46" t="s">
        <v>20</v>
      </c>
      <c r="D4" s="62" t="str">
        <f>IF(specimentype&lt;&gt;"Please select...",specimentype,"")</f>
        <v>External</v>
      </c>
      <c r="E4" s="40"/>
      <c r="F4" s="42" t="s">
        <v>11</v>
      </c>
      <c r="G4" s="43" t="str">
        <f>IF(name&lt;&gt;"",name,"")</f>
        <v>tilal</v>
      </c>
      <c r="H4" s="2"/>
      <c r="I4" s="2"/>
      <c r="J4" s="2"/>
      <c r="K4" s="2"/>
      <c r="L4" s="2"/>
      <c r="M4" s="2"/>
      <c r="N4" s="2"/>
      <c r="O4" s="2"/>
      <c r="P4" s="28"/>
      <c r="Q4" s="28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899999999999999" customHeight="1" x14ac:dyDescent="0.25">
      <c r="A5" s="21"/>
      <c r="B5" s="2"/>
      <c r="C5" s="46" t="s">
        <v>24</v>
      </c>
      <c r="D5" s="62" t="str">
        <f>IF(labtestselected&lt;&gt;"Please select...",labtestselected,"")</f>
        <v>Gram stain</v>
      </c>
      <c r="E5" s="40"/>
      <c r="F5" s="42" t="s">
        <v>14</v>
      </c>
      <c r="G5" s="44">
        <f ca="1">NOW()</f>
        <v>45852.618714583332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6.899999999999999" customHeight="1" x14ac:dyDescent="0.25">
      <c r="A6" s="21"/>
      <c r="B6" s="2"/>
      <c r="C6" s="47"/>
      <c r="D6" s="47"/>
      <c r="E6" s="38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0.45" customHeight="1" x14ac:dyDescent="0.25">
      <c r="A7" s="21"/>
      <c r="B7" s="2"/>
      <c r="C7" s="36" t="s">
        <v>25</v>
      </c>
      <c r="D7" s="37" t="s">
        <v>26</v>
      </c>
      <c r="E7" s="38"/>
      <c r="F7" s="36" t="s">
        <v>27</v>
      </c>
      <c r="G7" s="37" t="s">
        <v>26</v>
      </c>
      <c r="H7" s="2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8.4499999999999993" customHeight="1" x14ac:dyDescent="0.25">
      <c r="A8" s="21"/>
      <c r="B8" s="2"/>
      <c r="C8" s="3"/>
      <c r="D8" s="3"/>
      <c r="E8" s="40"/>
      <c r="F8" s="3"/>
      <c r="G8" s="3"/>
      <c r="H8" s="2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45" customHeight="1" x14ac:dyDescent="0.25">
      <c r="A9" s="21"/>
      <c r="B9" s="2"/>
      <c r="C9" s="36" t="s">
        <v>28</v>
      </c>
      <c r="D9" s="37" t="s">
        <v>26</v>
      </c>
      <c r="E9" s="38"/>
      <c r="F9" s="36" t="s">
        <v>29</v>
      </c>
      <c r="G9" s="37" t="s">
        <v>26</v>
      </c>
      <c r="H9" s="2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8.4499999999999993" customHeight="1" x14ac:dyDescent="0.25">
      <c r="A10" s="21"/>
      <c r="B10" s="2"/>
      <c r="C10" s="3"/>
      <c r="D10" s="3"/>
      <c r="E10" s="40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0.45" customHeight="1" x14ac:dyDescent="0.25">
      <c r="A11" s="21"/>
      <c r="B11" s="2"/>
      <c r="C11" s="36" t="s">
        <v>30</v>
      </c>
      <c r="D11" s="37" t="s">
        <v>26</v>
      </c>
      <c r="E11" s="38"/>
      <c r="F11" s="36" t="s">
        <v>31</v>
      </c>
      <c r="G11" s="39"/>
      <c r="H11" s="3" t="s">
        <v>32</v>
      </c>
      <c r="I11" s="2"/>
      <c r="J11" s="28"/>
      <c r="K11" s="28"/>
      <c r="L11" s="2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8.4499999999999993" customHeight="1" x14ac:dyDescent="0.25">
      <c r="A12" s="21"/>
      <c r="B12" s="2"/>
      <c r="C12" s="3"/>
      <c r="D12" s="3"/>
      <c r="E12" s="40"/>
      <c r="F12" s="3"/>
      <c r="G12" s="3"/>
      <c r="H12" s="3"/>
      <c r="I12" s="2"/>
      <c r="J12" s="28"/>
      <c r="K12" s="28"/>
      <c r="L12" s="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0.45" customHeight="1" x14ac:dyDescent="0.25">
      <c r="A13" s="21"/>
      <c r="B13" s="2"/>
      <c r="C13" s="36" t="s">
        <v>33</v>
      </c>
      <c r="D13" s="37" t="s">
        <v>26</v>
      </c>
      <c r="E13" s="38"/>
      <c r="F13" s="36" t="s">
        <v>34</v>
      </c>
      <c r="G13" s="41"/>
      <c r="H13" s="3" t="s">
        <v>32</v>
      </c>
      <c r="I13" s="2"/>
      <c r="J13" s="28"/>
      <c r="K13" s="28"/>
      <c r="L13" s="2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9.149999999999999" customHeight="1" x14ac:dyDescent="0.25">
      <c r="A14" s="21"/>
      <c r="B14" s="2"/>
      <c r="C14" s="2"/>
      <c r="D14" s="2"/>
      <c r="E14" s="2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57" customHeight="1" x14ac:dyDescent="0.25">
      <c r="A15" s="21"/>
      <c r="B15" s="2"/>
      <c r="C15" s="49" t="s">
        <v>35</v>
      </c>
      <c r="D15" s="50" t="str">
        <f>VLOOKUP(D13,task,2,FALSE)</f>
        <v xml:space="preserve"> </v>
      </c>
      <c r="E15" s="29"/>
      <c r="F15" s="30" t="s">
        <v>36</v>
      </c>
      <c r="G15" s="35"/>
      <c r="H15" s="63" t="s">
        <v>32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1"/>
      <c r="B16" s="2"/>
      <c r="C16" s="2"/>
      <c r="D16" s="2"/>
      <c r="E16" s="2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1"/>
      <c r="B17" s="2"/>
      <c r="C17" s="28"/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1"/>
      <c r="B19" s="2"/>
      <c r="C19" s="28"/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1"/>
      <c r="B23" s="2"/>
      <c r="C23" s="28"/>
      <c r="D23" s="28"/>
      <c r="E23" s="2"/>
      <c r="F23" s="28"/>
      <c r="G23" s="2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5">
      <c r="A44" s="2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5">
      <c r="A45" s="2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</sheetData>
  <sheetProtection algorithmName="SHA-512" hashValue="OwYezN+IDyPEZPO0Rrw6vr7dRn/SyVFZBmdNPUb6YoVAI+pzj9tF1RDmYXUTvN8NCjQReUWB+6DQUEDJcJfF7w==" saltValue="X3xLJCEsp4GMuLOU563+sQ==" spinCount="100000" sheet="1" objects="1" scenarios="1" selectLockedCells="1"/>
  <conditionalFormatting sqref="D3">
    <cfRule type="expression" dxfId="4" priority="1">
      <formula>$D$3="Not selected"</formula>
    </cfRule>
  </conditionalFormatting>
  <conditionalFormatting sqref="D7 G7 D9 G9 D11 D13">
    <cfRule type="expression" dxfId="3" priority="11">
      <formula>D7="Please select..."</formula>
    </cfRule>
  </conditionalFormatting>
  <conditionalFormatting sqref="H11 H13">
    <cfRule type="expression" dxfId="2" priority="5">
      <formula>G11&lt;&gt;""</formula>
    </cfRule>
  </conditionalFormatting>
  <conditionalFormatting sqref="H15">
    <cfRule type="expression" dxfId="1" priority="2">
      <formula>G15&lt;&gt;""</formula>
    </cfRule>
  </conditionalFormatting>
  <dataValidations count="6">
    <dataValidation type="list" allowBlank="1" showInputMessage="1" showErrorMessage="1" sqref="G7" xr:uid="{00000000-0002-0000-0300-000000000000}">
      <formula1>collectorname</formula1>
    </dataValidation>
    <dataValidation type="list" allowBlank="1" showInputMessage="1" showErrorMessage="1" sqref="G9" xr:uid="{00000000-0002-0000-0300-000001000000}">
      <formula1>department</formula1>
    </dataValidation>
    <dataValidation type="list" allowBlank="1" showInputMessage="1" showErrorMessage="1" sqref="D7" xr:uid="{00000000-0002-0000-0300-000002000000}">
      <formula1>flag</formula1>
    </dataValidation>
    <dataValidation type="list" allowBlank="1" showInputMessage="1" showErrorMessage="1" sqref="D13" xr:uid="{00000000-0002-0000-0300-000003000000}">
      <formula1>tasklist</formula1>
    </dataValidation>
    <dataValidation type="list" allowBlank="1" showInputMessage="1" showErrorMessage="1" sqref="D9" xr:uid="{00000000-0002-0000-0300-000004000000}">
      <formula1>source</formula1>
    </dataValidation>
    <dataValidation type="list" allowBlank="1" showInputMessage="1" showErrorMessage="1" sqref="D11" xr:uid="{00000000-0002-0000-0300-000005000000}">
      <formula1>sourcesite</formula1>
    </dataValidation>
  </dataValidations>
  <pageMargins left="0.7" right="0.7" top="0.75" bottom="0.75" header="0.3" footer="0.3"/>
  <pageSetup paperSize="9" scale="28" fitToHeight="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A45"/>
  <sheetViews>
    <sheetView showGridLines="0" showRowColHeaders="0" workbookViewId="0">
      <pane ySplit="1" topLeftCell="A4" activePane="bottomLeft" state="frozen"/>
      <selection activeCell="A2" sqref="A2"/>
      <selection pane="bottomLeft" activeCell="C4" sqref="C4"/>
    </sheetView>
  </sheetViews>
  <sheetFormatPr defaultColWidth="7.5703125" defaultRowHeight="15" x14ac:dyDescent="0.25"/>
  <cols>
    <col min="1" max="1" width="18" style="52" customWidth="1"/>
    <col min="2" max="2" width="9.5703125" style="1" customWidth="1"/>
    <col min="3" max="3" width="24.85546875" style="1" customWidth="1"/>
    <col min="4" max="4" width="36.28515625" style="1" customWidth="1"/>
    <col min="5" max="5" width="13.140625" style="1" customWidth="1"/>
    <col min="6" max="6" width="12.28515625" style="1" customWidth="1"/>
    <col min="7" max="7" width="20.42578125" style="1" bestFit="1" customWidth="1"/>
    <col min="8" max="26" width="7.5703125" style="1"/>
  </cols>
  <sheetData>
    <row r="1" spans="1:27" ht="48.6" customHeight="1" x14ac:dyDescent="0.25">
      <c r="A1" s="53"/>
      <c r="B1" s="22" t="s">
        <v>37</v>
      </c>
      <c r="C1" s="17"/>
      <c r="D1" s="17"/>
      <c r="E1" s="17"/>
      <c r="F1" s="17"/>
      <c r="G1" s="17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9"/>
      <c r="AA1" s="8"/>
    </row>
    <row r="2" spans="1:27" x14ac:dyDescent="0.25">
      <c r="A2" s="5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1" x14ac:dyDescent="0.25">
      <c r="A3" s="54"/>
      <c r="B3" s="2"/>
      <c r="C3" s="60" t="s">
        <v>38</v>
      </c>
      <c r="D3" s="6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5">
      <c r="A4" s="5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s="54"/>
      <c r="B5" s="2"/>
      <c r="C5" s="31" t="s">
        <v>39</v>
      </c>
      <c r="D5" s="32" t="s">
        <v>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54"/>
      <c r="B6" s="2"/>
      <c r="C6" s="31" t="s">
        <v>40</v>
      </c>
      <c r="D6" s="33" t="str">
        <f>IF(ISNA(VLOOKUP(patientID,patiendetails,4,FALSE)),"Not selected",VLOOKUP(patientID,patiendetails,4,FALSE))</f>
        <v>Schlimm-Fehler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54"/>
      <c r="B7" s="2"/>
      <c r="C7" s="34" t="s">
        <v>24</v>
      </c>
      <c r="D7" s="33" t="str">
        <f>IF(labtestselected&lt;&gt;"Please select...",labtestselected,"")</f>
        <v>Gram stain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54"/>
      <c r="B8" s="2"/>
      <c r="C8" s="34" t="s">
        <v>36</v>
      </c>
      <c r="D8" s="33" t="str">
        <f>IF(clinicalindication&lt;&gt;"",clinicalindication,"")</f>
        <v/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54"/>
      <c r="B9" s="2"/>
      <c r="C9" s="26" t="s">
        <v>11</v>
      </c>
      <c r="D9" s="43" t="str">
        <f>IF(name&lt;&gt;"",name,"")</f>
        <v>tilal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54"/>
      <c r="B10" s="2"/>
      <c r="C10" s="26" t="s">
        <v>14</v>
      </c>
      <c r="D10" s="27">
        <f ca="1">NOW()</f>
        <v>45852.618714583332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54"/>
      <c r="B11" s="2"/>
      <c r="C11" s="28"/>
      <c r="D11" s="28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54"/>
      <c r="B12" s="2"/>
      <c r="C12" s="28"/>
      <c r="D12" s="28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54"/>
      <c r="B13" s="2"/>
      <c r="C13" s="28"/>
      <c r="D13" s="2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54"/>
      <c r="B14" s="2"/>
      <c r="C14" s="28"/>
      <c r="D14" s="28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5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5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5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5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5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5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5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5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5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5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5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5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5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5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5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5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5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5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5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5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5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5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54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"/>
    </row>
    <row r="38" spans="1:27" x14ac:dyDescent="0.25">
      <c r="A38" s="54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"/>
    </row>
    <row r="39" spans="1:27" x14ac:dyDescent="0.25">
      <c r="A39" s="54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"/>
    </row>
    <row r="40" spans="1:27" x14ac:dyDescent="0.25">
      <c r="A40" s="54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"/>
    </row>
    <row r="41" spans="1:27" x14ac:dyDescent="0.25">
      <c r="A41" s="54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"/>
    </row>
    <row r="42" spans="1:27" x14ac:dyDescent="0.25">
      <c r="A42" s="54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"/>
    </row>
    <row r="43" spans="1:27" x14ac:dyDescent="0.25">
      <c r="A43" s="54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"/>
    </row>
    <row r="44" spans="1:27" x14ac:dyDescent="0.25">
      <c r="A44" s="54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"/>
    </row>
    <row r="45" spans="1:27" x14ac:dyDescent="0.25">
      <c r="A45" s="54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"/>
    </row>
  </sheetData>
  <sheetProtection algorithmName="SHA-512" hashValue="5oZ9yaDtmPQKwFmVty1DwuwpWLqrT7Y5kt/SKjE63PkXxdDTMMX9YmTF0zcxlzFZnmcvKv85vlj8vUuPFkuEwQ==" saltValue="dRBz+BKpxPuUx1yXTxBH/Q==" spinCount="100000" sheet="1" objects="1" scenarios="1" selectLockedCells="1"/>
  <conditionalFormatting sqref="D6">
    <cfRule type="expression" dxfId="0" priority="1">
      <formula>$D$6="Not selected"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horizontalDpi="4294967293" r:id="rId1"/>
  <headerFooter>
    <oddFooter>&amp;L&amp;F&amp;C&amp;D - &amp;T&amp;RPage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M29"/>
  <sheetViews>
    <sheetView showGridLines="0" workbookViewId="0"/>
  </sheetViews>
  <sheetFormatPr defaultRowHeight="15" x14ac:dyDescent="0.25"/>
  <cols>
    <col min="2" max="2" width="22" bestFit="1" customWidth="1"/>
    <col min="3" max="3" width="21.140625" bestFit="1" customWidth="1"/>
    <col min="4" max="4" width="16.28515625" customWidth="1"/>
    <col min="5" max="5" width="14.7109375" customWidth="1"/>
    <col min="6" max="6" width="20.140625" bestFit="1" customWidth="1"/>
    <col min="7" max="7" width="47.7109375" customWidth="1"/>
  </cols>
  <sheetData>
    <row r="1" spans="1:12" x14ac:dyDescent="0.25">
      <c r="A1" s="95" t="s">
        <v>41</v>
      </c>
      <c r="B1" s="96"/>
      <c r="C1" s="96"/>
      <c r="D1" s="95"/>
      <c r="E1" s="96"/>
      <c r="F1" s="95"/>
      <c r="G1" s="95"/>
      <c r="H1" s="95"/>
      <c r="I1" s="95"/>
      <c r="J1" s="95"/>
      <c r="K1" s="95"/>
      <c r="L1" s="95"/>
    </row>
    <row r="2" spans="1:12" ht="15.75" thickBot="1" x14ac:dyDescent="0.3">
      <c r="A2" s="67"/>
      <c r="B2" s="68"/>
      <c r="C2" s="68"/>
      <c r="D2" s="67"/>
      <c r="E2" s="68"/>
      <c r="F2" s="67"/>
      <c r="G2" s="67"/>
      <c r="H2" s="67"/>
      <c r="I2" s="67"/>
      <c r="J2" s="67"/>
      <c r="K2" s="67"/>
      <c r="L2" s="67"/>
    </row>
    <row r="3" spans="1:12" x14ac:dyDescent="0.25">
      <c r="A3" s="67"/>
      <c r="B3" s="70" t="s">
        <v>24</v>
      </c>
      <c r="C3" s="70" t="s">
        <v>28</v>
      </c>
      <c r="D3" s="70" t="s">
        <v>42</v>
      </c>
      <c r="E3" s="70" t="s">
        <v>27</v>
      </c>
      <c r="F3" s="70" t="s">
        <v>29</v>
      </c>
      <c r="G3" s="70" t="s">
        <v>25</v>
      </c>
      <c r="H3" s="67"/>
      <c r="I3" s="67"/>
      <c r="J3" s="67"/>
      <c r="K3" s="67"/>
      <c r="L3" s="67"/>
    </row>
    <row r="4" spans="1:12" x14ac:dyDescent="0.25">
      <c r="A4" s="67"/>
      <c r="B4" s="71" t="s">
        <v>26</v>
      </c>
      <c r="C4" s="71" t="s">
        <v>26</v>
      </c>
      <c r="D4" s="71" t="s">
        <v>26</v>
      </c>
      <c r="E4" s="71" t="s">
        <v>26</v>
      </c>
      <c r="F4" s="71" t="s">
        <v>26</v>
      </c>
      <c r="G4" s="71" t="s">
        <v>26</v>
      </c>
      <c r="H4" s="67"/>
      <c r="I4" s="67"/>
      <c r="J4" s="67"/>
      <c r="K4" s="67"/>
      <c r="L4" s="67"/>
    </row>
    <row r="5" spans="1:12" x14ac:dyDescent="0.25">
      <c r="A5" s="67"/>
      <c r="B5" s="72" t="s">
        <v>43</v>
      </c>
      <c r="C5" s="72" t="s">
        <v>44</v>
      </c>
      <c r="D5" s="72" t="s">
        <v>45</v>
      </c>
      <c r="E5" s="72" t="s">
        <v>46</v>
      </c>
      <c r="F5" s="72" t="s">
        <v>47</v>
      </c>
      <c r="G5" s="72" t="s">
        <v>48</v>
      </c>
      <c r="H5" s="67"/>
      <c r="I5" s="67"/>
      <c r="J5" s="67"/>
      <c r="K5" s="67"/>
      <c r="L5" s="67"/>
    </row>
    <row r="6" spans="1:12" x14ac:dyDescent="0.25">
      <c r="A6" s="67"/>
      <c r="B6" s="73" t="s">
        <v>49</v>
      </c>
      <c r="C6" s="73" t="s">
        <v>50</v>
      </c>
      <c r="D6" s="73" t="s">
        <v>51</v>
      </c>
      <c r="E6" s="73" t="s">
        <v>52</v>
      </c>
      <c r="F6" s="73" t="s">
        <v>53</v>
      </c>
      <c r="G6" s="73" t="s">
        <v>54</v>
      </c>
      <c r="H6" s="67"/>
      <c r="I6" s="67"/>
      <c r="J6" s="67"/>
      <c r="K6" s="67"/>
      <c r="L6" s="67"/>
    </row>
    <row r="7" spans="1:12" x14ac:dyDescent="0.25">
      <c r="A7" s="67"/>
      <c r="B7" s="73" t="s">
        <v>22</v>
      </c>
      <c r="C7" s="73" t="s">
        <v>55</v>
      </c>
      <c r="D7" s="73" t="s">
        <v>56</v>
      </c>
      <c r="E7" s="73" t="s">
        <v>57</v>
      </c>
      <c r="F7" s="73" t="s">
        <v>58</v>
      </c>
      <c r="G7" s="73" t="s">
        <v>59</v>
      </c>
      <c r="H7" s="67"/>
      <c r="I7" s="67"/>
      <c r="J7" s="67"/>
      <c r="K7" s="67"/>
      <c r="L7" s="67"/>
    </row>
    <row r="8" spans="1:12" x14ac:dyDescent="0.25">
      <c r="A8" s="67"/>
      <c r="B8" s="73" t="s">
        <v>60</v>
      </c>
      <c r="C8" s="73" t="s">
        <v>61</v>
      </c>
      <c r="D8" s="73" t="s">
        <v>62</v>
      </c>
      <c r="E8" s="73" t="s">
        <v>63</v>
      </c>
      <c r="F8" s="73" t="s">
        <v>64</v>
      </c>
      <c r="G8" s="73"/>
      <c r="H8" s="67"/>
      <c r="I8" s="67"/>
      <c r="J8" s="67"/>
      <c r="K8" s="67"/>
      <c r="L8" s="67"/>
    </row>
    <row r="9" spans="1:12" x14ac:dyDescent="0.25">
      <c r="A9" s="67"/>
      <c r="B9" s="72" t="s">
        <v>65</v>
      </c>
      <c r="C9" s="72" t="s">
        <v>66</v>
      </c>
      <c r="D9" s="72" t="s">
        <v>67</v>
      </c>
      <c r="E9" s="72" t="s">
        <v>68</v>
      </c>
      <c r="F9" s="72" t="s">
        <v>69</v>
      </c>
      <c r="G9" s="72"/>
      <c r="H9" s="67"/>
      <c r="I9" s="67"/>
      <c r="J9" s="67"/>
      <c r="K9" s="67"/>
      <c r="L9" s="67"/>
    </row>
    <row r="10" spans="1:12" x14ac:dyDescent="0.25">
      <c r="A10" s="67"/>
      <c r="B10" s="72" t="s">
        <v>70</v>
      </c>
      <c r="C10" s="72" t="s">
        <v>71</v>
      </c>
      <c r="D10" s="72" t="s">
        <v>72</v>
      </c>
      <c r="E10" s="72" t="s">
        <v>73</v>
      </c>
      <c r="F10" s="72" t="s">
        <v>74</v>
      </c>
      <c r="G10" s="72"/>
      <c r="H10" s="67"/>
      <c r="I10" s="67"/>
      <c r="J10" s="67"/>
      <c r="K10" s="67"/>
      <c r="L10" s="67"/>
    </row>
    <row r="11" spans="1:12" ht="15.75" thickBot="1" x14ac:dyDescent="0.3">
      <c r="A11" s="67"/>
      <c r="B11" s="74" t="s">
        <v>75</v>
      </c>
      <c r="C11" s="74" t="s">
        <v>76</v>
      </c>
      <c r="D11" s="74"/>
      <c r="E11" s="74" t="s">
        <v>77</v>
      </c>
      <c r="F11" s="74" t="s">
        <v>78</v>
      </c>
      <c r="G11" s="74"/>
      <c r="H11" s="67"/>
      <c r="I11" s="67"/>
      <c r="J11" s="67"/>
      <c r="K11" s="67"/>
      <c r="L11" s="67"/>
    </row>
    <row r="12" spans="1:12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x14ac:dyDescent="0.25">
      <c r="A13" s="67"/>
      <c r="B13" s="75" t="s">
        <v>33</v>
      </c>
      <c r="C13" s="76" t="s">
        <v>79</v>
      </c>
      <c r="D13" s="68"/>
      <c r="E13" s="68"/>
      <c r="F13" s="68"/>
      <c r="G13" s="68"/>
      <c r="H13" s="67"/>
      <c r="I13" s="67"/>
      <c r="J13" s="67"/>
      <c r="K13" s="67"/>
      <c r="L13" s="67"/>
    </row>
    <row r="14" spans="1:12" x14ac:dyDescent="0.25">
      <c r="A14" s="67"/>
      <c r="B14" s="77" t="s">
        <v>26</v>
      </c>
      <c r="C14" s="78" t="s">
        <v>80</v>
      </c>
      <c r="D14" s="69"/>
      <c r="E14" s="68"/>
      <c r="F14" s="68"/>
      <c r="G14" s="68"/>
      <c r="H14" s="67"/>
      <c r="I14" s="67"/>
      <c r="J14" s="67"/>
      <c r="K14" s="67"/>
      <c r="L14" s="67"/>
    </row>
    <row r="15" spans="1:12" x14ac:dyDescent="0.25">
      <c r="A15" s="67"/>
      <c r="B15" s="79" t="s">
        <v>81</v>
      </c>
      <c r="C15" s="80" t="s">
        <v>82</v>
      </c>
      <c r="D15" s="69"/>
      <c r="E15" s="68"/>
      <c r="F15" s="68"/>
      <c r="G15" s="68"/>
      <c r="H15" s="67"/>
      <c r="I15" s="67"/>
      <c r="J15" s="67"/>
      <c r="K15" s="67"/>
      <c r="L15" s="67"/>
    </row>
    <row r="16" spans="1:12" x14ac:dyDescent="0.25">
      <c r="A16" s="67"/>
      <c r="B16" s="79" t="s">
        <v>83</v>
      </c>
      <c r="C16" s="81" t="s">
        <v>84</v>
      </c>
      <c r="D16" s="69"/>
      <c r="E16" s="68"/>
      <c r="F16" s="68"/>
      <c r="G16" s="68"/>
      <c r="H16" s="67"/>
      <c r="I16" s="67"/>
      <c r="J16" s="67"/>
      <c r="K16" s="67"/>
      <c r="L16" s="67"/>
    </row>
    <row r="17" spans="1:13" ht="15.75" thickBot="1" x14ac:dyDescent="0.3">
      <c r="A17" s="67"/>
      <c r="B17" s="82" t="s">
        <v>85</v>
      </c>
      <c r="C17" s="83" t="s">
        <v>86</v>
      </c>
      <c r="D17" s="68"/>
      <c r="E17" s="68"/>
      <c r="F17" s="68"/>
      <c r="G17" s="68"/>
      <c r="H17" s="67"/>
      <c r="I17" s="67"/>
      <c r="J17" s="67"/>
      <c r="K17" s="67"/>
      <c r="L17" s="67"/>
    </row>
    <row r="18" spans="1:13" s="67" customFormat="1" ht="15.75" thickBot="1" x14ac:dyDescent="0.3">
      <c r="M18"/>
    </row>
    <row r="19" spans="1:13" x14ac:dyDescent="0.25">
      <c r="A19" s="67"/>
      <c r="B19" s="84" t="s">
        <v>8</v>
      </c>
      <c r="C19" s="85" t="s">
        <v>87</v>
      </c>
      <c r="D19" s="85" t="s">
        <v>88</v>
      </c>
      <c r="E19" s="85" t="s">
        <v>89</v>
      </c>
      <c r="F19" s="85" t="s">
        <v>13</v>
      </c>
      <c r="G19" s="86" t="s">
        <v>17</v>
      </c>
      <c r="H19" s="67"/>
      <c r="I19" s="67"/>
      <c r="J19" s="67"/>
      <c r="K19" s="67"/>
      <c r="L19" s="67"/>
    </row>
    <row r="20" spans="1:13" x14ac:dyDescent="0.25">
      <c r="A20" s="67"/>
      <c r="B20" s="87" t="s">
        <v>90</v>
      </c>
      <c r="C20" s="16" t="s">
        <v>91</v>
      </c>
      <c r="D20" s="16" t="s">
        <v>92</v>
      </c>
      <c r="E20" s="16" t="s">
        <v>93</v>
      </c>
      <c r="F20" s="24">
        <v>27314</v>
      </c>
      <c r="G20" s="81" t="s">
        <v>94</v>
      </c>
      <c r="H20" s="67"/>
      <c r="I20" s="67"/>
      <c r="J20" s="67"/>
      <c r="K20" s="67"/>
      <c r="L20" s="67"/>
    </row>
    <row r="21" spans="1:13" ht="15.75" customHeight="1" x14ac:dyDescent="0.25">
      <c r="A21" s="67"/>
      <c r="B21" s="88" t="s">
        <v>95</v>
      </c>
      <c r="C21" s="25" t="s">
        <v>96</v>
      </c>
      <c r="D21" s="16" t="s">
        <v>97</v>
      </c>
      <c r="E21" s="16" t="s">
        <v>98</v>
      </c>
      <c r="F21" s="24">
        <v>16721</v>
      </c>
      <c r="G21" s="89" t="s">
        <v>99</v>
      </c>
      <c r="H21" s="67"/>
      <c r="I21" s="67"/>
      <c r="J21" s="67"/>
      <c r="K21" s="67"/>
      <c r="L21" s="67"/>
    </row>
    <row r="22" spans="1:13" x14ac:dyDescent="0.25">
      <c r="A22" s="67"/>
      <c r="B22" s="88" t="s">
        <v>100</v>
      </c>
      <c r="C22" s="16" t="s">
        <v>101</v>
      </c>
      <c r="D22" s="16" t="s">
        <v>102</v>
      </c>
      <c r="E22" s="16" t="s">
        <v>103</v>
      </c>
      <c r="F22" s="24">
        <v>25127</v>
      </c>
      <c r="G22" s="90" t="s">
        <v>104</v>
      </c>
      <c r="H22" s="67"/>
      <c r="I22" s="67"/>
      <c r="J22" s="67"/>
      <c r="K22" s="67"/>
      <c r="L22" s="67"/>
    </row>
    <row r="23" spans="1:13" x14ac:dyDescent="0.25">
      <c r="A23" s="67"/>
      <c r="B23" s="88" t="s">
        <v>105</v>
      </c>
      <c r="C23" s="16" t="s">
        <v>106</v>
      </c>
      <c r="D23" s="16" t="s">
        <v>107</v>
      </c>
      <c r="E23" s="16" t="s">
        <v>108</v>
      </c>
      <c r="F23" s="24">
        <v>28509</v>
      </c>
      <c r="G23" s="89" t="s">
        <v>109</v>
      </c>
      <c r="H23" s="67"/>
      <c r="I23" s="67"/>
      <c r="J23" s="67"/>
      <c r="K23" s="67"/>
      <c r="L23" s="67"/>
    </row>
    <row r="24" spans="1:13" x14ac:dyDescent="0.25">
      <c r="A24" s="67"/>
      <c r="B24" s="87" t="s">
        <v>110</v>
      </c>
      <c r="C24" s="16" t="s">
        <v>111</v>
      </c>
      <c r="D24" s="16" t="s">
        <v>112</v>
      </c>
      <c r="E24" s="16" t="s">
        <v>113</v>
      </c>
      <c r="F24" s="24">
        <v>27314</v>
      </c>
      <c r="G24" s="81" t="s">
        <v>114</v>
      </c>
      <c r="H24" s="67"/>
      <c r="I24" s="67"/>
      <c r="J24" s="67"/>
      <c r="K24" s="67"/>
      <c r="L24" s="67"/>
    </row>
    <row r="25" spans="1:13" x14ac:dyDescent="0.25">
      <c r="A25" s="67"/>
      <c r="B25" s="88" t="s">
        <v>115</v>
      </c>
      <c r="C25" s="25" t="s">
        <v>116</v>
      </c>
      <c r="D25" s="16" t="s">
        <v>117</v>
      </c>
      <c r="E25" s="16" t="s">
        <v>118</v>
      </c>
      <c r="F25" s="24">
        <v>40605</v>
      </c>
      <c r="G25" s="89" t="s">
        <v>119</v>
      </c>
      <c r="H25" s="67"/>
      <c r="I25" s="67"/>
      <c r="J25" s="67"/>
      <c r="K25" s="67"/>
      <c r="L25" s="67"/>
    </row>
    <row r="26" spans="1:13" x14ac:dyDescent="0.25">
      <c r="A26" s="67"/>
      <c r="B26" s="88" t="s">
        <v>120</v>
      </c>
      <c r="C26" t="s">
        <v>121</v>
      </c>
      <c r="D26" s="16" t="s">
        <v>122</v>
      </c>
      <c r="E26" t="s">
        <v>123</v>
      </c>
      <c r="F26" s="24">
        <v>34613</v>
      </c>
      <c r="G26" s="89" t="s">
        <v>124</v>
      </c>
      <c r="H26" s="67"/>
      <c r="I26" s="67"/>
      <c r="J26" s="67"/>
      <c r="K26" s="67"/>
      <c r="L26" s="67"/>
    </row>
    <row r="27" spans="1:13" ht="15.75" thickBot="1" x14ac:dyDescent="0.3">
      <c r="A27" s="67"/>
      <c r="B27" s="91" t="s">
        <v>125</v>
      </c>
      <c r="C27" s="92" t="s">
        <v>126</v>
      </c>
      <c r="D27" s="92" t="s">
        <v>127</v>
      </c>
      <c r="E27" s="92" t="s">
        <v>128</v>
      </c>
      <c r="F27" s="93">
        <v>14426</v>
      </c>
      <c r="G27" s="94" t="s">
        <v>129</v>
      </c>
      <c r="H27" s="67"/>
      <c r="I27" s="67"/>
      <c r="J27" s="67"/>
      <c r="K27" s="67"/>
      <c r="L27" s="67"/>
    </row>
    <row r="28" spans="1:13" s="67" customFormat="1" x14ac:dyDescent="0.25">
      <c r="M28"/>
    </row>
    <row r="29" spans="1:13" s="67" customFormat="1" x14ac:dyDescent="0.25">
      <c r="M29"/>
    </row>
  </sheetData>
  <sortState xmlns:xlrd2="http://schemas.microsoft.com/office/spreadsheetml/2017/richdata2" ref="E5:E11">
    <sortCondition ref="E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ueuy xmlns="87480d1a-c80c-477c-9f53-d14d87a45f08" xsi:nil="true"/>
    <Owner xmlns="87480d1a-c80c-477c-9f53-d14d87a45f08">
      <UserInfo>
        <DisplayName>Joanna Fairless</DisplayName>
        <AccountId>23</AccountId>
        <AccountType/>
      </UserInfo>
    </Owner>
    <_ip_UnifiedCompliancePolicyProperties xmlns="http://schemas.microsoft.com/sharepoint/v3" xsi:nil="true"/>
    <_Flow_SignoffStatus xmlns="87480d1a-c80c-477c-9f53-d14d87a45f08" xsi:nil="true"/>
    <Route_x002f_Pathway xmlns="87480d1a-c80c-477c-9f53-d14d87a45f08" xsi:nil="true"/>
    <TaxCatchAll xmlns="beb00d12-24e9-4294-9648-655a57296783" xsi:nil="true"/>
    <lcf76f155ced4ddcb4097134ff3c332f xmlns="87480d1a-c80c-477c-9f53-d14d87a45f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EADB7FADBDD46A137E2529A6AB338" ma:contentTypeVersion="37" ma:contentTypeDescription="Create a new document." ma:contentTypeScope="" ma:versionID="2dd4752ed0eb71b60c0ef3263ebfbdd1">
  <xsd:schema xmlns:xsd="http://www.w3.org/2001/XMLSchema" xmlns:xs="http://www.w3.org/2001/XMLSchema" xmlns:p="http://schemas.microsoft.com/office/2006/metadata/properties" xmlns:ns1="http://schemas.microsoft.com/sharepoint/v3" xmlns:ns2="87480d1a-c80c-477c-9f53-d14d87a45f08" xmlns:ns3="beb00d12-24e9-4294-9648-655a57296783" targetNamespace="http://schemas.microsoft.com/office/2006/metadata/properties" ma:root="true" ma:fieldsID="638ad0a3daa354fcdd74a9152d9065ec" ns1:_="" ns2:_="" ns3:_="">
    <xsd:import namespace="http://schemas.microsoft.com/sharepoint/v3"/>
    <xsd:import namespace="87480d1a-c80c-477c-9f53-d14d87a45f08"/>
    <xsd:import namespace="beb00d12-24e9-4294-9648-655a57296783"/>
    <xsd:element name="properties">
      <xsd:complexType>
        <xsd:sequence>
          <xsd:element name="documentManagement">
            <xsd:complexType>
              <xsd:all>
                <xsd:element ref="ns2:Owner"/>
                <xsd:element ref="ns2:Route_x002f_Pathwa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ueuy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0d1a-c80c-477c-9f53-d14d87a45f08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Designated Owner of the Fold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ute_x002f_Pathway" ma:index="3" nillable="true" ma:displayName="Route/Pathway" ma:internalName="Route_x002f_Pathway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hidden="true" ma:internalName="Sign_x002d_off_x0020_status" ma:readOnly="false">
      <xsd:simpleType>
        <xsd:restriction base="dms:Text"/>
      </xsd:simpleType>
    </xsd:element>
    <xsd:element name="ueuy" ma:index="24" nillable="true" ma:displayName="Text" ma:hidden="true" ma:internalName="ueuy" ma:readOnly="fals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174c4e8-bfc7-4c3a-9cd5-7ceb92c65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0d12-24e9-4294-9648-655a572967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7" nillable="true" ma:displayName="Taxonomy Catch All Column" ma:hidden="true" ma:list="{711e498a-d3b6-4874-a802-681ec4e0184d}" ma:internalName="TaxCatchAll" ma:showField="CatchAllData" ma:web="beb00d12-24e9-4294-9648-655a57296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E07127-C168-480C-A742-4931ADDDC48B}">
  <ds:schemaRefs>
    <ds:schemaRef ds:uri="beb00d12-24e9-4294-9648-655a57296783"/>
    <ds:schemaRef ds:uri="http://www.w3.org/XML/1998/namespace"/>
    <ds:schemaRef ds:uri="http://purl.org/dc/elements/1.1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87480d1a-c80c-477c-9f53-d14d87a45f08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742CE46-EDF7-4480-8D6B-0F08B98253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480d1a-c80c-477c-9f53-d14d87a45f08"/>
    <ds:schemaRef ds:uri="beb00d12-24e9-4294-9648-655a572967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D373FB-C30E-432E-BA5F-CF52023495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19</vt:i4>
      </vt:variant>
    </vt:vector>
  </HeadingPairs>
  <TitlesOfParts>
    <vt:vector size="25" baseType="lpstr">
      <vt:lpstr>Dashboard</vt:lpstr>
      <vt:lpstr>Specimen Selection</vt:lpstr>
      <vt:lpstr>Lab Test Selection</vt:lpstr>
      <vt:lpstr>Case Builder</vt:lpstr>
      <vt:lpstr>Labels</vt:lpstr>
      <vt:lpstr>Data</vt:lpstr>
      <vt:lpstr>clinicalindication</vt:lpstr>
      <vt:lpstr>collectorname</vt:lpstr>
      <vt:lpstr>department</vt:lpstr>
      <vt:lpstr>flag</vt:lpstr>
      <vt:lpstr>flagselected</vt:lpstr>
      <vt:lpstr>labelsselected</vt:lpstr>
      <vt:lpstr>labtest</vt:lpstr>
      <vt:lpstr>labtestselected</vt:lpstr>
      <vt:lpstr>name</vt:lpstr>
      <vt:lpstr>patiendetails</vt:lpstr>
      <vt:lpstr>patientID</vt:lpstr>
      <vt:lpstr>Labels!Print_Area</vt:lpstr>
      <vt:lpstr>sampleID</vt:lpstr>
      <vt:lpstr>source</vt:lpstr>
      <vt:lpstr>sourcesite</vt:lpstr>
      <vt:lpstr>specimentype</vt:lpstr>
      <vt:lpstr>task</vt:lpstr>
      <vt:lpstr>tasklist</vt:lpstr>
      <vt:lpstr>taskselected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Angela White</dc:creator>
  <cp:keywords/>
  <dc:description/>
  <cp:lastModifiedBy>Kamran Khalid</cp:lastModifiedBy>
  <cp:revision/>
  <dcterms:created xsi:type="dcterms:W3CDTF">2020-07-11T15:17:51Z</dcterms:created>
  <dcterms:modified xsi:type="dcterms:W3CDTF">2025-07-14T13:51:06Z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0x010100CE6EADB7FADBDD46A137E2529A6AB338</vt:lpwstr>
  </property>
  <property fmtid="{D5CDD505-2E9C-101B-9397-08002B2CF9AE}" pid="3" name="MediaServiceImageTags">
    <vt:lpwstr/>
  </property>
  <property fmtid="{D5CDD505-2E9C-101B-9397-08002B2CF9AE}" pid="4" name="MSIP_Label_eb927c3b-3303-4450-ba58-61cbf29c14de_Enabled">
    <vt:lpwstr>True</vt:lpwstr>
  </property>
  <property fmtid="{D5CDD505-2E9C-101B-9397-08002B2CF9AE}" pid="5" name="MSIP_Label_eb927c3b-3303-4450-ba58-61cbf29c14de_SiteId">
    <vt:lpwstr>3cd6b738-bb10-4ce2-978d-9fe967dd2dba</vt:lpwstr>
  </property>
  <property fmtid="{D5CDD505-2E9C-101B-9397-08002B2CF9AE}" pid="6" name="MSIP_Label_eb927c3b-3303-4450-ba58-61cbf29c14de_SetDate">
    <vt:lpwstr>2025-07-09T14:07:01Z</vt:lpwstr>
  </property>
  <property fmtid="{D5CDD505-2E9C-101B-9397-08002B2CF9AE}" pid="7" name="MSIP_Label_eb927c3b-3303-4450-ba58-61cbf29c14de_Name">
    <vt:lpwstr>NCFE Sensitive</vt:lpwstr>
  </property>
  <property fmtid="{D5CDD505-2E9C-101B-9397-08002B2CF9AE}" pid="8" name="MSIP_Label_eb927c3b-3303-4450-ba58-61cbf29c14de_ActionId">
    <vt:lpwstr>043880ba-ce4f-46bb-83c4-812331636739</vt:lpwstr>
  </property>
  <property fmtid="{D5CDD505-2E9C-101B-9397-08002B2CF9AE}" pid="9" name="MSIP_Label_eb927c3b-3303-4450-ba58-61cbf29c14de_Removed">
    <vt:lpwstr>False</vt:lpwstr>
  </property>
  <property fmtid="{D5CDD505-2E9C-101B-9397-08002B2CF9AE}" pid="10" name="MSIP_Label_eb927c3b-3303-4450-ba58-61cbf29c14de_Extended_MSFT_Method">
    <vt:lpwstr>Standard</vt:lpwstr>
  </property>
  <property fmtid="{D5CDD505-2E9C-101B-9397-08002B2CF9AE}" pid="11" name="Sensitivity">
    <vt:lpwstr>NCFE Sensitive</vt:lpwstr>
  </property>
</Properties>
</file>