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-my.sharepoint.com/personal/carolynbuxton_ncfe_org_uk/Documents/Desktop/FOOD OS/"/>
    </mc:Choice>
  </mc:AlternateContent>
  <xr:revisionPtr revIDLastSave="0" documentId="8_{049151C0-109C-4519-A90B-8C40E3FE9CDF}" xr6:coauthVersionLast="47" xr6:coauthVersionMax="47" xr10:uidLastSave="{00000000-0000-0000-0000-000000000000}"/>
  <bookViews>
    <workbookView xWindow="2340" yWindow="2340" windowWidth="21600" windowHeight="11325" tabRatio="881" firstSheet="12" activeTab="10" xr2:uid="{7B380B85-2E62-4A53-B35A-78998DF9C197}"/>
  </bookViews>
  <sheets>
    <sheet name="Recipes - Custard Cream" sheetId="1" r:id="rId1"/>
    <sheet name="Workings Out DO NOT USE" sheetId="6" state="hidden" r:id="rId2"/>
    <sheet name="Recipes - Bourbons Creams" sheetId="2" r:id="rId3"/>
    <sheet name="Cost of ingredients" sheetId="5" r:id="rId4"/>
    <sheet name="Selling Price of Products" sheetId="4" r:id="rId5"/>
    <sheet name="Choc Enrober Operator Instruct" sheetId="18" r:id="rId6"/>
    <sheet name="Taste Panel Results" sheetId="15" r:id="rId7"/>
    <sheet name="Planned Pr Records January wk 1" sheetId="3" r:id="rId8"/>
    <sheet name="Actual Pr Records January  wk 1" sheetId="11" r:id="rId9"/>
    <sheet name="Measurement Data 18012020" sheetId="17" r:id="rId10"/>
    <sheet name="Measurement Data 16012020" sheetId="16" r:id="rId11"/>
    <sheet name="Planned Pr Records January wk2 " sheetId="8" r:id="rId12"/>
    <sheet name="Actual Pr Records January wk 2" sheetId="13" r:id="rId13"/>
    <sheet name="Production Records Januay wk3" sheetId="9" state="hidden" r:id="rId14"/>
    <sheet name="Production Records Januay w (2)" sheetId="10" state="hidden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M19" i="6"/>
  <c r="E57" i="6"/>
  <c r="E59" i="6" s="1"/>
  <c r="E58" i="6"/>
  <c r="D57" i="6"/>
  <c r="D59" i="6" s="1"/>
  <c r="D58" i="6"/>
  <c r="C59" i="6"/>
  <c r="E23" i="13"/>
  <c r="D24" i="13" s="1"/>
  <c r="E24" i="13" s="1"/>
  <c r="D25" i="13" s="1"/>
  <c r="E25" i="13" s="1"/>
  <c r="D26" i="13" s="1"/>
  <c r="E26" i="13" s="1"/>
  <c r="E19" i="13"/>
  <c r="D20" i="13" s="1"/>
  <c r="E20" i="13" s="1"/>
  <c r="D21" i="13" s="1"/>
  <c r="E21" i="13" s="1"/>
  <c r="D22" i="13" s="1"/>
  <c r="E22" i="13" s="1"/>
  <c r="E15" i="13"/>
  <c r="D16" i="13" s="1"/>
  <c r="E16" i="13" s="1"/>
  <c r="D17" i="13" s="1"/>
  <c r="E17" i="13" s="1"/>
  <c r="D18" i="13" s="1"/>
  <c r="E18" i="13" s="1"/>
  <c r="E11" i="13"/>
  <c r="D12" i="13" s="1"/>
  <c r="E12" i="13" s="1"/>
  <c r="D13" i="13" s="1"/>
  <c r="E13" i="13" s="1"/>
  <c r="D14" i="13" s="1"/>
  <c r="E14" i="13" s="1"/>
  <c r="E7" i="13"/>
  <c r="D8" i="13" s="1"/>
  <c r="E8" i="13" s="1"/>
  <c r="D9" i="13" s="1"/>
  <c r="E9" i="13" s="1"/>
  <c r="D10" i="13" s="1"/>
  <c r="E10" i="13" s="1"/>
  <c r="E3" i="13"/>
  <c r="D4" i="13" s="1"/>
  <c r="E4" i="13" s="1"/>
  <c r="D5" i="13" s="1"/>
  <c r="E5" i="13" s="1"/>
  <c r="D6" i="13" s="1"/>
  <c r="E6" i="13" s="1"/>
  <c r="E23" i="11"/>
  <c r="D24" i="11" s="1"/>
  <c r="E24" i="11" s="1"/>
  <c r="D25" i="11" s="1"/>
  <c r="E25" i="11" s="1"/>
  <c r="D26" i="11" s="1"/>
  <c r="E26" i="11" s="1"/>
  <c r="E19" i="11"/>
  <c r="D20" i="11" s="1"/>
  <c r="E20" i="11" s="1"/>
  <c r="D21" i="11" s="1"/>
  <c r="E21" i="11" s="1"/>
  <c r="D22" i="11" s="1"/>
  <c r="E22" i="11" s="1"/>
  <c r="E15" i="11"/>
  <c r="D16" i="11" s="1"/>
  <c r="E16" i="11" s="1"/>
  <c r="D17" i="11" s="1"/>
  <c r="E17" i="11" s="1"/>
  <c r="D18" i="11" s="1"/>
  <c r="E18" i="11" s="1"/>
  <c r="E11" i="11"/>
  <c r="D12" i="11" s="1"/>
  <c r="E12" i="11" s="1"/>
  <c r="D13" i="11" s="1"/>
  <c r="E13" i="11" s="1"/>
  <c r="D14" i="11" s="1"/>
  <c r="E14" i="11" s="1"/>
  <c r="D8" i="11"/>
  <c r="E8" i="11" s="1"/>
  <c r="D9" i="11" s="1"/>
  <c r="E9" i="11" s="1"/>
  <c r="D10" i="11" s="1"/>
  <c r="E10" i="11" s="1"/>
  <c r="E7" i="11"/>
  <c r="E3" i="11"/>
  <c r="D4" i="11" s="1"/>
  <c r="E4" i="11" s="1"/>
  <c r="D5" i="11" s="1"/>
  <c r="E5" i="11" s="1"/>
  <c r="D6" i="11" s="1"/>
  <c r="E6" i="11" s="1"/>
  <c r="C20" i="10"/>
  <c r="D20" i="10" s="1"/>
  <c r="C21" i="10" s="1"/>
  <c r="D21" i="10" s="1"/>
  <c r="C22" i="10" s="1"/>
  <c r="D22" i="10" s="1"/>
  <c r="D19" i="10"/>
  <c r="D15" i="10"/>
  <c r="C16" i="10" s="1"/>
  <c r="D16" i="10" s="1"/>
  <c r="C17" i="10" s="1"/>
  <c r="D17" i="10" s="1"/>
  <c r="C18" i="10" s="1"/>
  <c r="D18" i="10" s="1"/>
  <c r="D11" i="10"/>
  <c r="C12" i="10" s="1"/>
  <c r="D12" i="10" s="1"/>
  <c r="C13" i="10" s="1"/>
  <c r="D13" i="10" s="1"/>
  <c r="C14" i="10" s="1"/>
  <c r="D14" i="10" s="1"/>
  <c r="D7" i="10"/>
  <c r="C8" i="10" s="1"/>
  <c r="D8" i="10" s="1"/>
  <c r="C9" i="10" s="1"/>
  <c r="D9" i="10" s="1"/>
  <c r="C10" i="10" s="1"/>
  <c r="D10" i="10" s="1"/>
  <c r="D3" i="10"/>
  <c r="C4" i="10" s="1"/>
  <c r="D4" i="10" s="1"/>
  <c r="C5" i="10" s="1"/>
  <c r="D5" i="10" s="1"/>
  <c r="C6" i="10" s="1"/>
  <c r="D6" i="10" s="1"/>
  <c r="D19" i="9"/>
  <c r="C20" i="9" s="1"/>
  <c r="D20" i="9" s="1"/>
  <c r="C21" i="9" s="1"/>
  <c r="D21" i="9" s="1"/>
  <c r="C22" i="9" s="1"/>
  <c r="D22" i="9" s="1"/>
  <c r="D15" i="9"/>
  <c r="C16" i="9" s="1"/>
  <c r="D16" i="9" s="1"/>
  <c r="C17" i="9" s="1"/>
  <c r="D17" i="9" s="1"/>
  <c r="C18" i="9" s="1"/>
  <c r="D18" i="9" s="1"/>
  <c r="D11" i="9"/>
  <c r="C12" i="9" s="1"/>
  <c r="D12" i="9" s="1"/>
  <c r="C13" i="9" s="1"/>
  <c r="D13" i="9" s="1"/>
  <c r="C14" i="9" s="1"/>
  <c r="D14" i="9" s="1"/>
  <c r="D7" i="9"/>
  <c r="C8" i="9" s="1"/>
  <c r="D8" i="9" s="1"/>
  <c r="C9" i="9" s="1"/>
  <c r="D9" i="9" s="1"/>
  <c r="C10" i="9" s="1"/>
  <c r="D10" i="9" s="1"/>
  <c r="D3" i="9"/>
  <c r="C4" i="9" s="1"/>
  <c r="D4" i="9" s="1"/>
  <c r="C5" i="9" s="1"/>
  <c r="D5" i="9" s="1"/>
  <c r="C6" i="9" s="1"/>
  <c r="D6" i="9" s="1"/>
  <c r="E19" i="8"/>
  <c r="D20" i="8" s="1"/>
  <c r="E20" i="8" s="1"/>
  <c r="D21" i="8" s="1"/>
  <c r="E21" i="8" s="1"/>
  <c r="D22" i="8" s="1"/>
  <c r="E22" i="8" s="1"/>
  <c r="E15" i="8"/>
  <c r="D16" i="8" s="1"/>
  <c r="E16" i="8" s="1"/>
  <c r="D17" i="8" s="1"/>
  <c r="E17" i="8" s="1"/>
  <c r="D18" i="8" s="1"/>
  <c r="E18" i="8" s="1"/>
  <c r="E11" i="8"/>
  <c r="D12" i="8" s="1"/>
  <c r="E12" i="8" s="1"/>
  <c r="D13" i="8" s="1"/>
  <c r="E13" i="8" s="1"/>
  <c r="D14" i="8" s="1"/>
  <c r="E14" i="8" s="1"/>
  <c r="E7" i="8"/>
  <c r="D8" i="8" s="1"/>
  <c r="E8" i="8" s="1"/>
  <c r="D9" i="8" s="1"/>
  <c r="E9" i="8" s="1"/>
  <c r="D10" i="8" s="1"/>
  <c r="E10" i="8" s="1"/>
  <c r="E3" i="8"/>
  <c r="D4" i="8" s="1"/>
  <c r="E4" i="8" s="1"/>
  <c r="D5" i="8" s="1"/>
  <c r="E5" i="8" s="1"/>
  <c r="D6" i="8" s="1"/>
  <c r="E6" i="8" s="1"/>
  <c r="E19" i="3"/>
  <c r="D20" i="3" s="1"/>
  <c r="E20" i="3" s="1"/>
  <c r="D21" i="3" s="1"/>
  <c r="E21" i="3" s="1"/>
  <c r="D22" i="3" s="1"/>
  <c r="E22" i="3" s="1"/>
  <c r="E15" i="3"/>
  <c r="D16" i="3" s="1"/>
  <c r="E16" i="3" s="1"/>
  <c r="D17" i="3" s="1"/>
  <c r="E17" i="3" s="1"/>
  <c r="D18" i="3" s="1"/>
  <c r="E18" i="3" s="1"/>
  <c r="E11" i="3"/>
  <c r="D12" i="3" s="1"/>
  <c r="E12" i="3" s="1"/>
  <c r="D13" i="3" s="1"/>
  <c r="E13" i="3" s="1"/>
  <c r="D14" i="3" s="1"/>
  <c r="E14" i="3" s="1"/>
  <c r="E7" i="3"/>
  <c r="D8" i="3" s="1"/>
  <c r="E8" i="3" s="1"/>
  <c r="D9" i="3" s="1"/>
  <c r="E9" i="3" s="1"/>
  <c r="D10" i="3" s="1"/>
  <c r="E10" i="3" s="1"/>
  <c r="E3" i="3"/>
  <c r="D4" i="3" s="1"/>
  <c r="E4" i="3" s="1"/>
  <c r="D5" i="3" s="1"/>
  <c r="E5" i="3" s="1"/>
  <c r="D6" i="3" s="1"/>
  <c r="C39" i="6"/>
  <c r="C26" i="6"/>
  <c r="C14" i="6"/>
  <c r="D95" i="6"/>
  <c r="E95" i="6" s="1"/>
  <c r="D94" i="6"/>
  <c r="E94" i="6" s="1"/>
  <c r="D93" i="6"/>
  <c r="E93" i="6" s="1"/>
  <c r="D92" i="6"/>
  <c r="E92" i="6" s="1"/>
  <c r="D91" i="6"/>
  <c r="E91" i="6" s="1"/>
  <c r="D90" i="6"/>
  <c r="E90" i="6" s="1"/>
  <c r="D89" i="6"/>
  <c r="E89" i="6" s="1"/>
  <c r="D88" i="6"/>
  <c r="E88" i="6" s="1"/>
  <c r="D79" i="6"/>
  <c r="E79" i="6" s="1"/>
  <c r="D76" i="6"/>
  <c r="D83" i="6"/>
  <c r="E83" i="6" s="1"/>
  <c r="D82" i="6"/>
  <c r="E82" i="6" s="1"/>
  <c r="D81" i="6"/>
  <c r="E81" i="6" s="1"/>
  <c r="D80" i="6"/>
  <c r="E80" i="6" s="1"/>
  <c r="D78" i="6"/>
  <c r="E78" i="6" s="1"/>
  <c r="D77" i="6"/>
  <c r="E77" i="6" s="1"/>
  <c r="D71" i="6"/>
  <c r="E71" i="6" s="1"/>
  <c r="D70" i="6"/>
  <c r="E70" i="6" s="1"/>
  <c r="D69" i="6"/>
  <c r="E69" i="6" s="1"/>
  <c r="D68" i="6"/>
  <c r="E68" i="6" s="1"/>
  <c r="D67" i="6"/>
  <c r="E67" i="6" s="1"/>
  <c r="D66" i="6"/>
  <c r="E66" i="6" s="1"/>
  <c r="D65" i="6"/>
  <c r="E65" i="6" s="1"/>
  <c r="D64" i="6"/>
  <c r="E64" i="6" s="1"/>
  <c r="D119" i="6"/>
  <c r="E119" i="6" s="1"/>
  <c r="D118" i="6"/>
  <c r="E118" i="6" s="1"/>
  <c r="D117" i="6"/>
  <c r="E117" i="6" s="1"/>
  <c r="D116" i="6"/>
  <c r="E116" i="6" s="1"/>
  <c r="D115" i="6"/>
  <c r="E115" i="6" s="1"/>
  <c r="D106" i="6"/>
  <c r="D105" i="6"/>
  <c r="E105" i="6" s="1"/>
  <c r="D104" i="6"/>
  <c r="E104" i="6" s="1"/>
  <c r="D103" i="6"/>
  <c r="E103" i="6" s="1"/>
  <c r="D102" i="6"/>
  <c r="E102" i="6" s="1"/>
  <c r="C121" i="6"/>
  <c r="C106" i="6"/>
  <c r="C96" i="6"/>
  <c r="C84" i="6"/>
  <c r="C72" i="6"/>
  <c r="D56" i="6"/>
  <c r="E56" i="6" s="1"/>
  <c r="D55" i="6"/>
  <c r="E55" i="6" s="1"/>
  <c r="D54" i="6"/>
  <c r="E54" i="6" s="1"/>
  <c r="D53" i="6"/>
  <c r="E53" i="6" s="1"/>
  <c r="D48" i="6"/>
  <c r="D47" i="6"/>
  <c r="E47" i="6" s="1"/>
  <c r="D46" i="6"/>
  <c r="E46" i="6" s="1"/>
  <c r="D45" i="6"/>
  <c r="E45" i="6" s="1"/>
  <c r="D44" i="6"/>
  <c r="E44" i="6" s="1"/>
  <c r="C48" i="6"/>
  <c r="D38" i="6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6" i="6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6" i="6"/>
  <c r="E6" i="6" s="1"/>
  <c r="D14" i="6"/>
  <c r="B2" i="5"/>
  <c r="C25" i="1"/>
  <c r="G10" i="2"/>
  <c r="G25" i="1"/>
  <c r="G10" i="1"/>
  <c r="C39" i="1"/>
  <c r="C36" i="2"/>
  <c r="C24" i="2"/>
  <c r="C12" i="2"/>
  <c r="C12" i="1"/>
  <c r="E72" i="6" l="1"/>
  <c r="J9" i="6" s="1"/>
  <c r="J20" i="6" s="1"/>
  <c r="E14" i="6"/>
  <c r="J4" i="6" s="1"/>
  <c r="E48" i="6"/>
  <c r="J7" i="6" s="1"/>
  <c r="E6" i="3"/>
  <c r="J17" i="6"/>
  <c r="E120" i="6"/>
  <c r="J13" i="6" s="1"/>
  <c r="K22" i="6" s="1"/>
  <c r="E38" i="6"/>
  <c r="J6" i="6" s="1"/>
  <c r="J19" i="6" s="1"/>
  <c r="E96" i="6"/>
  <c r="J11" i="6" s="1"/>
  <c r="J22" i="6" s="1"/>
  <c r="D72" i="6"/>
  <c r="E106" i="6"/>
  <c r="J12" i="6" s="1"/>
  <c r="D96" i="6"/>
  <c r="D84" i="6"/>
  <c r="E76" i="6"/>
  <c r="E84" i="6" s="1"/>
  <c r="J10" i="6" s="1"/>
  <c r="J21" i="6" s="1"/>
  <c r="J8" i="6"/>
  <c r="K19" i="6" s="1"/>
  <c r="E26" i="6"/>
  <c r="L22" i="6" l="1"/>
  <c r="M22" i="6" s="1"/>
  <c r="K21" i="6"/>
  <c r="L21" i="6" s="1"/>
  <c r="M21" i="6" s="1"/>
  <c r="K20" i="6"/>
  <c r="J5" i="6"/>
  <c r="J18" i="6" s="1"/>
  <c r="L20" i="6"/>
  <c r="M20" i="6" s="1"/>
  <c r="L19" i="6"/>
  <c r="K18" i="6"/>
  <c r="L17" i="6"/>
  <c r="M17" i="6" s="1"/>
  <c r="L18" i="6" l="1"/>
  <c r="M18" i="6" s="1"/>
</calcChain>
</file>

<file path=xl/sharedStrings.xml><?xml version="1.0" encoding="utf-8"?>
<sst xmlns="http://schemas.openxmlformats.org/spreadsheetml/2006/main" count="896" uniqueCount="168">
  <si>
    <t>Custard Cream Shell Recipes</t>
  </si>
  <si>
    <t>Bourbon Cream Recipes</t>
  </si>
  <si>
    <t>Homebuy Recipe</t>
  </si>
  <si>
    <t>Final Biscuit Recipes</t>
  </si>
  <si>
    <t>Ingredient</t>
  </si>
  <si>
    <t>%</t>
  </si>
  <si>
    <t>Custard Cream Cream Recipes</t>
  </si>
  <si>
    <t>Wheat flour</t>
  </si>
  <si>
    <t>Value Recipe</t>
  </si>
  <si>
    <t>Customer</t>
  </si>
  <si>
    <t>Biscuit Recipe</t>
  </si>
  <si>
    <t>Cream Recipe</t>
  </si>
  <si>
    <t>Sugar</t>
  </si>
  <si>
    <t>Homebuy</t>
  </si>
  <si>
    <t>Palm oil</t>
  </si>
  <si>
    <t>Powdered sugar</t>
  </si>
  <si>
    <t>JP Superstores</t>
  </si>
  <si>
    <t>Whey powder</t>
  </si>
  <si>
    <t>Palm fat</t>
  </si>
  <si>
    <t>J+H Specialfoods</t>
  </si>
  <si>
    <t>J+H Superstores</t>
  </si>
  <si>
    <t>Premium Recipe</t>
  </si>
  <si>
    <t>Glucose syrup</t>
  </si>
  <si>
    <t>Flavouring - custard</t>
  </si>
  <si>
    <t>Sodium bicarbonate</t>
  </si>
  <si>
    <t>Annatto colour</t>
  </si>
  <si>
    <t>Salt</t>
  </si>
  <si>
    <t>Total</t>
  </si>
  <si>
    <t>Annatto (colouring)</t>
  </si>
  <si>
    <t>JP Superstores Recipe</t>
  </si>
  <si>
    <t>Custard powder</t>
  </si>
  <si>
    <t>Vanilla bean</t>
  </si>
  <si>
    <t>J+H Specialfoods Recipe</t>
  </si>
  <si>
    <t>Butter</t>
  </si>
  <si>
    <t>Egg powder</t>
  </si>
  <si>
    <t>Recipe</t>
  </si>
  <si>
    <t>Summary</t>
  </si>
  <si>
    <t>Custard Biscuit Shell Recipes</t>
  </si>
  <si>
    <t>Cost/kg of product</t>
  </si>
  <si>
    <t>CC Bisc</t>
  </si>
  <si>
    <t>£/kg</t>
  </si>
  <si>
    <t>Cost/ingredient</t>
  </si>
  <si>
    <t>CC Cream</t>
  </si>
  <si>
    <t>BB Bisc</t>
  </si>
  <si>
    <t>BB Cream</t>
  </si>
  <si>
    <t>Cost/recipe</t>
  </si>
  <si>
    <t>Biscuit</t>
  </si>
  <si>
    <t>Cream</t>
  </si>
  <si>
    <t>Selling Price</t>
  </si>
  <si>
    <t>Custard Creams</t>
  </si>
  <si>
    <t>Bourbons</t>
  </si>
  <si>
    <t>Cocoa powder</t>
  </si>
  <si>
    <t>Dutch alkalised cocoa powder</t>
  </si>
  <si>
    <t>Flavouring - vanilla</t>
  </si>
  <si>
    <t>Milk chocolate shavings</t>
  </si>
  <si>
    <t>Bourbon Biscuit Shell Recipes</t>
  </si>
  <si>
    <t>Bourbon Cream Cream Recipes</t>
  </si>
  <si>
    <t>Other Products</t>
  </si>
  <si>
    <t>Selling Price £/kg</t>
  </si>
  <si>
    <t>Production speed kg/hour</t>
  </si>
  <si>
    <t>Chocolate digestives - value recipe</t>
  </si>
  <si>
    <t>Tea fingers</t>
  </si>
  <si>
    <t>Malted milks</t>
  </si>
  <si>
    <t>Ginger nuts</t>
  </si>
  <si>
    <t>Chocolate digestives - premium recipe</t>
  </si>
  <si>
    <t>Raisin and oat biscuits</t>
  </si>
  <si>
    <t>Homebuy custard creams</t>
  </si>
  <si>
    <t>JP Superstores custard creams</t>
  </si>
  <si>
    <t>J+H Specialfoods custard creams</t>
  </si>
  <si>
    <t>Homebuy bourbons</t>
  </si>
  <si>
    <t>JP Superstores bourbons</t>
  </si>
  <si>
    <t>J+H Specialfoods bourbons</t>
  </si>
  <si>
    <t>Tempering chocolate is the heating and cooling process applied to melted chocolate that ensures it solidifies hard, with a snap and with a shiny surface.</t>
  </si>
  <si>
    <t>Step</t>
  </si>
  <si>
    <t>Start Up and Tempering</t>
  </si>
  <si>
    <t>Turn on and set to "melt" if chocolate is solid. This will take 45 minutes and the red light will be present throughout. If already melted, go to step 2.</t>
  </si>
  <si>
    <t>Once melted, set to programme "Temper 1". This will temper the chocolate in the machine. Orange light will come on while this is taking place. This takes 30 minutes.</t>
  </si>
  <si>
    <t>Once chocolate has gone through the tempering process, green light will show and you can now enrobe biscuits.</t>
  </si>
  <si>
    <t>Any issues with temper, repeat step 2.</t>
  </si>
  <si>
    <t>NOTE:</t>
  </si>
  <si>
    <t>If any more chocolate is added, this all has to be melted and taken through steps 1-3 again so make sure enough chocolate is added at the start of the shift.</t>
  </si>
  <si>
    <t>Troubleshooting</t>
  </si>
  <si>
    <t>Problem</t>
  </si>
  <si>
    <t>Solution</t>
  </si>
  <si>
    <t>Chocolate is dull and not shiny</t>
  </si>
  <si>
    <t>Repeat step 2</t>
  </si>
  <si>
    <t>Chocolate does not set hard or snap</t>
  </si>
  <si>
    <t>Step 2 has been repeated multiple times and is still giving untempered chocolate.</t>
  </si>
  <si>
    <t>Check that "Temper 1" is the programme being used. Other temper programmes are for different chocolate e.g. dark or white chocolate.</t>
  </si>
  <si>
    <t>Chocolate has an off flavour or is very dark</t>
  </si>
  <si>
    <t>Change batch of chocolate as it has been in use too long and has absorbed flavours from the surroundings</t>
  </si>
  <si>
    <t>Chocolate has separated in pools of fat and chocolate chunks floating inside and it will not flow.</t>
  </si>
  <si>
    <t>Water has somehow been included to the temperer and has cause the chocolate to seize.</t>
  </si>
  <si>
    <t>Date:</t>
  </si>
  <si>
    <t>Key</t>
  </si>
  <si>
    <t>Production from:</t>
  </si>
  <si>
    <t>Production to:</t>
  </si>
  <si>
    <t>Matches spec in all areas</t>
  </si>
  <si>
    <t xml:space="preserve">Slightly out of spec </t>
  </si>
  <si>
    <t>Product</t>
  </si>
  <si>
    <t>Batch</t>
  </si>
  <si>
    <t>Appearance</t>
  </si>
  <si>
    <t>Taste</t>
  </si>
  <si>
    <t>Texture</t>
  </si>
  <si>
    <t>Notes</t>
  </si>
  <si>
    <t xml:space="preserve">Completely out of spec </t>
  </si>
  <si>
    <t>Start</t>
  </si>
  <si>
    <t>Chocolate is not as shiny as expected and a little soft</t>
  </si>
  <si>
    <t>Middle</t>
  </si>
  <si>
    <t>End</t>
  </si>
  <si>
    <t>Custard flavour too strong</t>
  </si>
  <si>
    <t>Very dull chocolate with no shine</t>
  </si>
  <si>
    <t xml:space="preserve">J+H Specialfoods custard creams </t>
  </si>
  <si>
    <t>Custard flavour too strong
Pack contained 2 biscuits with no cream</t>
  </si>
  <si>
    <t>Custard flavour too strong
Pack contained 1 biscuit with no cream</t>
  </si>
  <si>
    <t>Date</t>
  </si>
  <si>
    <t>Day</t>
  </si>
  <si>
    <t>Shift</t>
  </si>
  <si>
    <t>Time Start</t>
  </si>
  <si>
    <t>Time End</t>
  </si>
  <si>
    <t>Product Run</t>
  </si>
  <si>
    <t>Monday</t>
  </si>
  <si>
    <t xml:space="preserve">Day </t>
  </si>
  <si>
    <t>CHANGEOVER</t>
  </si>
  <si>
    <t>Evening</t>
  </si>
  <si>
    <t>Tuesday</t>
  </si>
  <si>
    <t>Wednesday</t>
  </si>
  <si>
    <t>Thursday</t>
  </si>
  <si>
    <t>Friday</t>
  </si>
  <si>
    <t>Saturday</t>
  </si>
  <si>
    <t>No production planned*</t>
  </si>
  <si>
    <t>Sunday</t>
  </si>
  <si>
    <t>*  Only agency staff available on weekends and cost 1.5x as much</t>
  </si>
  <si>
    <t>CHANGEOVER DELAY - CHOCOLATE ENROBER ISSUES</t>
  </si>
  <si>
    <t>*Tea fingers</t>
  </si>
  <si>
    <t>*CHANGEOVER</t>
  </si>
  <si>
    <t>*J+H Specialfoods custard creams - LINE SPEED SLOWER DUE TO UNTRAINED AGENCY STAFF</t>
  </si>
  <si>
    <t>*No production</t>
  </si>
  <si>
    <t xml:space="preserve">Target x10 Biscuits </t>
  </si>
  <si>
    <t>40 cm</t>
  </si>
  <si>
    <t>20 cm</t>
  </si>
  <si>
    <t>5 cm</t>
  </si>
  <si>
    <t>35g</t>
  </si>
  <si>
    <t>Tolerance</t>
  </si>
  <si>
    <t>+/-4</t>
  </si>
  <si>
    <t>+/-2</t>
  </si>
  <si>
    <t>+/-0.5</t>
  </si>
  <si>
    <t>+/-3</t>
  </si>
  <si>
    <t>Time</t>
  </si>
  <si>
    <t>Length</t>
  </si>
  <si>
    <t>Width</t>
  </si>
  <si>
    <t>Height</t>
  </si>
  <si>
    <t xml:space="preserve">JP Superstores bourbons </t>
  </si>
  <si>
    <t>All stock binned for last two hours. Out of spec and should have been picked up earlier.</t>
  </si>
  <si>
    <t xml:space="preserve">J+H Specialfoods bourbons </t>
  </si>
  <si>
    <t>Homebuy Bourbons</t>
  </si>
  <si>
    <t>-</t>
  </si>
  <si>
    <t>Not done - lunch</t>
  </si>
  <si>
    <t>Missed - shift change</t>
  </si>
  <si>
    <t>Out of spec for height. Rollers recalibrated. Stock sent for rework/binned from last in spec time stamp (15:01)</t>
  </si>
  <si>
    <t>Borderline for cream - adjusted depositor and replenished cream.</t>
  </si>
  <si>
    <t>No production planned *</t>
  </si>
  <si>
    <t>Production delayed - ran out of custard cream flavour</t>
  </si>
  <si>
    <r>
      <t>JP Superstores bourbons *</t>
    </r>
    <r>
      <rPr>
        <sz val="8"/>
        <color theme="1"/>
        <rFont val="Calibri"/>
        <family val="2"/>
        <scheme val="minor"/>
      </rPr>
      <t>2</t>
    </r>
  </si>
  <si>
    <t>*JP Superstores bourbons - LINE SPEED SLOWER DUE TO UNTRAINED AGENCY STAFF</t>
  </si>
  <si>
    <t>*J+H Specialfoods bourbons  - LINE SPEED SLOWER DUE TO UNTRAINED AGENCY STAFF</t>
  </si>
  <si>
    <t>*J+H Specialfoods bourbons - LINE SPEED SLOWER DUE TO UNTRAINED AGENCY STAFF</t>
  </si>
  <si>
    <r>
      <t>*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No changeover needed for similar products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</si>
</sst>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20" fontId="0" fillId="0" borderId="0" xfId="0" applyNumberFormat="1"/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quotePrefix="1" applyBorder="1"/>
    <xf numFmtId="20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20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788C-C99B-48D4-8731-B42AFB197F8C}">
  <dimension ref="B1:N40"/>
  <sheetViews>
    <sheetView topLeftCell="B4" workbookViewId="0">
      <selection activeCell="M22" sqref="M22"/>
    </sheetView>
  </sheetViews>
  <sheetFormatPr defaultRowHeight="15" x14ac:dyDescent="0.25"/>
  <cols>
    <col min="2" max="2" width="26.140625" customWidth="1"/>
    <col min="3" max="3" width="20.85546875" customWidth="1"/>
    <col min="6" max="6" width="29.140625" customWidth="1"/>
  </cols>
  <sheetData>
    <row r="1" spans="2:14" x14ac:dyDescent="0.25">
      <c r="B1" s="2" t="s">
        <v>0</v>
      </c>
      <c r="F1" s="2" t="s">
        <v>1</v>
      </c>
    </row>
    <row r="2" spans="2:14" x14ac:dyDescent="0.25">
      <c r="B2" s="1" t="s">
        <v>2</v>
      </c>
      <c r="J2" s="2" t="s">
        <v>3</v>
      </c>
    </row>
    <row r="3" spans="2:14" x14ac:dyDescent="0.25">
      <c r="B3" t="s">
        <v>4</v>
      </c>
      <c r="C3" t="s">
        <v>5</v>
      </c>
      <c r="F3" s="1" t="s">
        <v>6</v>
      </c>
    </row>
    <row r="4" spans="2:14" x14ac:dyDescent="0.25">
      <c r="B4" t="s">
        <v>7</v>
      </c>
      <c r="C4">
        <v>54.1</v>
      </c>
      <c r="F4" t="s">
        <v>8</v>
      </c>
      <c r="J4" t="s">
        <v>9</v>
      </c>
      <c r="K4" t="s">
        <v>10</v>
      </c>
      <c r="L4" t="s">
        <v>5</v>
      </c>
      <c r="M4" t="s">
        <v>11</v>
      </c>
      <c r="N4" t="s">
        <v>5</v>
      </c>
    </row>
    <row r="5" spans="2:14" x14ac:dyDescent="0.25">
      <c r="B5" t="s">
        <v>12</v>
      </c>
      <c r="C5">
        <v>15</v>
      </c>
      <c r="F5" t="s">
        <v>4</v>
      </c>
      <c r="G5" t="s">
        <v>5</v>
      </c>
      <c r="J5" t="s">
        <v>13</v>
      </c>
      <c r="K5" t="s">
        <v>13</v>
      </c>
      <c r="L5">
        <v>75</v>
      </c>
      <c r="M5" t="s">
        <v>8</v>
      </c>
      <c r="N5">
        <v>25</v>
      </c>
    </row>
    <row r="6" spans="2:14" x14ac:dyDescent="0.25">
      <c r="B6" t="s">
        <v>14</v>
      </c>
      <c r="C6">
        <v>20.8</v>
      </c>
      <c r="F6" t="s">
        <v>15</v>
      </c>
      <c r="G6">
        <v>64</v>
      </c>
      <c r="J6" t="s">
        <v>16</v>
      </c>
      <c r="K6" t="s">
        <v>16</v>
      </c>
      <c r="L6">
        <v>75</v>
      </c>
      <c r="M6" t="s">
        <v>8</v>
      </c>
      <c r="N6">
        <v>25</v>
      </c>
    </row>
    <row r="7" spans="2:14" x14ac:dyDescent="0.25">
      <c r="B7" t="s">
        <v>17</v>
      </c>
      <c r="C7">
        <v>4</v>
      </c>
      <c r="F7" t="s">
        <v>18</v>
      </c>
      <c r="G7">
        <v>30</v>
      </c>
      <c r="J7" t="s">
        <v>19</v>
      </c>
      <c r="K7" t="s">
        <v>20</v>
      </c>
      <c r="L7">
        <v>67</v>
      </c>
      <c r="M7" t="s">
        <v>21</v>
      </c>
      <c r="N7">
        <v>33</v>
      </c>
    </row>
    <row r="8" spans="2:14" x14ac:dyDescent="0.25">
      <c r="B8" t="s">
        <v>22</v>
      </c>
      <c r="C8">
        <v>3</v>
      </c>
      <c r="F8" t="s">
        <v>23</v>
      </c>
      <c r="G8">
        <v>5.5</v>
      </c>
    </row>
    <row r="9" spans="2:14" x14ac:dyDescent="0.25">
      <c r="B9" t="s">
        <v>24</v>
      </c>
      <c r="C9">
        <v>1.7</v>
      </c>
      <c r="F9" t="s">
        <v>25</v>
      </c>
      <c r="G9">
        <v>0.5</v>
      </c>
    </row>
    <row r="10" spans="2:14" x14ac:dyDescent="0.25">
      <c r="B10" t="s">
        <v>26</v>
      </c>
      <c r="C10">
        <v>1.1000000000000001</v>
      </c>
      <c r="F10" t="s">
        <v>27</v>
      </c>
      <c r="G10">
        <f>SUM(G6:G9)</f>
        <v>100</v>
      </c>
    </row>
    <row r="11" spans="2:14" x14ac:dyDescent="0.25">
      <c r="B11" t="s">
        <v>28</v>
      </c>
      <c r="C11">
        <v>0.3</v>
      </c>
    </row>
    <row r="12" spans="2:14" x14ac:dyDescent="0.25">
      <c r="B12" t="s">
        <v>27</v>
      </c>
      <c r="C12">
        <f>SUM(C4:C11)</f>
        <v>99.999999999999986</v>
      </c>
    </row>
    <row r="15" spans="2:14" x14ac:dyDescent="0.25">
      <c r="B15" s="1" t="s">
        <v>29</v>
      </c>
    </row>
    <row r="16" spans="2:14" x14ac:dyDescent="0.25">
      <c r="B16" t="s">
        <v>4</v>
      </c>
      <c r="C16" t="s">
        <v>5</v>
      </c>
    </row>
    <row r="17" spans="2:7" x14ac:dyDescent="0.25">
      <c r="B17" t="s">
        <v>7</v>
      </c>
      <c r="C17">
        <v>54</v>
      </c>
      <c r="F17" s="1" t="s">
        <v>21</v>
      </c>
    </row>
    <row r="18" spans="2:7" x14ac:dyDescent="0.25">
      <c r="B18" t="s">
        <v>12</v>
      </c>
      <c r="C18">
        <v>15.6</v>
      </c>
      <c r="F18" t="s">
        <v>4</v>
      </c>
      <c r="G18" t="s">
        <v>5</v>
      </c>
    </row>
    <row r="19" spans="2:7" x14ac:dyDescent="0.25">
      <c r="B19" t="s">
        <v>14</v>
      </c>
      <c r="C19">
        <v>20.5</v>
      </c>
      <c r="F19" t="s">
        <v>15</v>
      </c>
      <c r="G19">
        <v>60</v>
      </c>
    </row>
    <row r="20" spans="2:7" x14ac:dyDescent="0.25">
      <c r="B20" t="s">
        <v>17</v>
      </c>
      <c r="C20">
        <v>3.5</v>
      </c>
      <c r="F20" t="s">
        <v>18</v>
      </c>
      <c r="G20">
        <v>31</v>
      </c>
    </row>
    <row r="21" spans="2:7" x14ac:dyDescent="0.25">
      <c r="B21" t="s">
        <v>22</v>
      </c>
      <c r="C21">
        <v>3</v>
      </c>
      <c r="F21" t="s">
        <v>23</v>
      </c>
      <c r="G21">
        <v>5</v>
      </c>
    </row>
    <row r="22" spans="2:7" x14ac:dyDescent="0.25">
      <c r="B22" t="s">
        <v>24</v>
      </c>
      <c r="C22">
        <v>1.9</v>
      </c>
      <c r="F22" t="s">
        <v>30</v>
      </c>
      <c r="G22">
        <v>2.8</v>
      </c>
    </row>
    <row r="23" spans="2:7" x14ac:dyDescent="0.25">
      <c r="B23" t="s">
        <v>26</v>
      </c>
      <c r="C23">
        <v>1.2</v>
      </c>
      <c r="F23" t="s">
        <v>25</v>
      </c>
      <c r="G23">
        <v>0.7</v>
      </c>
    </row>
    <row r="24" spans="2:7" x14ac:dyDescent="0.25">
      <c r="B24" t="s">
        <v>28</v>
      </c>
      <c r="C24">
        <v>0.3</v>
      </c>
      <c r="F24" t="s">
        <v>31</v>
      </c>
      <c r="G24">
        <v>0.5</v>
      </c>
    </row>
    <row r="25" spans="2:7" x14ac:dyDescent="0.25">
      <c r="B25" t="s">
        <v>27</v>
      </c>
      <c r="C25">
        <f>SUM(C17:C24)</f>
        <v>100</v>
      </c>
      <c r="G25">
        <f>SUM(G19:G24)</f>
        <v>100</v>
      </c>
    </row>
    <row r="28" spans="2:7" x14ac:dyDescent="0.25">
      <c r="B28" s="1" t="s">
        <v>32</v>
      </c>
    </row>
    <row r="29" spans="2:7" x14ac:dyDescent="0.25">
      <c r="B29" t="s">
        <v>4</v>
      </c>
      <c r="C29" t="s">
        <v>5</v>
      </c>
    </row>
    <row r="30" spans="2:7" x14ac:dyDescent="0.25">
      <c r="B30" t="s">
        <v>7</v>
      </c>
      <c r="C30">
        <v>52</v>
      </c>
    </row>
    <row r="31" spans="2:7" x14ac:dyDescent="0.25">
      <c r="B31" t="s">
        <v>12</v>
      </c>
      <c r="C31">
        <v>15.3</v>
      </c>
    </row>
    <row r="32" spans="2:7" x14ac:dyDescent="0.25">
      <c r="B32" t="s">
        <v>33</v>
      </c>
      <c r="C32">
        <v>19</v>
      </c>
    </row>
    <row r="33" spans="2:3" x14ac:dyDescent="0.25">
      <c r="B33" t="s">
        <v>17</v>
      </c>
      <c r="C33">
        <v>6</v>
      </c>
    </row>
    <row r="34" spans="2:3" x14ac:dyDescent="0.25">
      <c r="B34" t="s">
        <v>22</v>
      </c>
      <c r="C34">
        <v>3</v>
      </c>
    </row>
    <row r="35" spans="2:3" x14ac:dyDescent="0.25">
      <c r="B35" t="s">
        <v>24</v>
      </c>
      <c r="C35">
        <v>2.1</v>
      </c>
    </row>
    <row r="36" spans="2:3" x14ac:dyDescent="0.25">
      <c r="B36" t="s">
        <v>26</v>
      </c>
      <c r="C36">
        <v>1.3</v>
      </c>
    </row>
    <row r="37" spans="2:3" x14ac:dyDescent="0.25">
      <c r="B37" t="s">
        <v>34</v>
      </c>
      <c r="C37">
        <v>0.8</v>
      </c>
    </row>
    <row r="38" spans="2:3" x14ac:dyDescent="0.25">
      <c r="B38" t="s">
        <v>28</v>
      </c>
      <c r="C38">
        <v>0.5</v>
      </c>
    </row>
    <row r="39" spans="2:3" x14ac:dyDescent="0.25">
      <c r="B39" t="s">
        <v>27</v>
      </c>
      <c r="C39">
        <f>SUM(C30:C38)</f>
        <v>99.999999999999986</v>
      </c>
    </row>
    <row r="40" spans="2:3" ht="14.1" customHeight="1" x14ac:dyDescent="0.25"/>
  </sheetData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4A47-B27E-4C3C-8E95-12A9D13FC962}">
  <dimension ref="A1:N21"/>
  <sheetViews>
    <sheetView workbookViewId="0">
      <selection activeCell="O17" sqref="O17"/>
    </sheetView>
  </sheetViews>
  <sheetFormatPr defaultRowHeight="15" x14ac:dyDescent="0.25"/>
  <cols>
    <col min="2" max="2" width="23.85546875" bestFit="1" customWidth="1"/>
    <col min="7" max="7" width="46.7109375" customWidth="1"/>
    <col min="10" max="10" width="10.42578125" bestFit="1" customWidth="1"/>
  </cols>
  <sheetData>
    <row r="1" spans="1:14" x14ac:dyDescent="0.25">
      <c r="A1" s="9"/>
      <c r="B1" s="9" t="s">
        <v>138</v>
      </c>
      <c r="C1" s="9" t="s">
        <v>139</v>
      </c>
      <c r="D1" s="9" t="s">
        <v>140</v>
      </c>
      <c r="E1" s="9" t="s">
        <v>141</v>
      </c>
      <c r="F1" s="9" t="s">
        <v>142</v>
      </c>
      <c r="G1" s="9"/>
    </row>
    <row r="2" spans="1:14" x14ac:dyDescent="0.25">
      <c r="A2" s="9"/>
      <c r="B2" s="9" t="s">
        <v>143</v>
      </c>
      <c r="C2" s="14" t="s">
        <v>144</v>
      </c>
      <c r="D2" s="14" t="s">
        <v>145</v>
      </c>
      <c r="E2" s="14" t="s">
        <v>146</v>
      </c>
      <c r="F2" s="14" t="s">
        <v>147</v>
      </c>
      <c r="G2" s="9"/>
    </row>
    <row r="3" spans="1:14" x14ac:dyDescent="0.25">
      <c r="A3" s="9" t="s">
        <v>148</v>
      </c>
      <c r="B3" s="9" t="s">
        <v>99</v>
      </c>
      <c r="C3" s="9" t="s">
        <v>149</v>
      </c>
      <c r="D3" s="9" t="s">
        <v>150</v>
      </c>
      <c r="E3" s="9" t="s">
        <v>151</v>
      </c>
      <c r="F3" s="9" t="s">
        <v>47</v>
      </c>
      <c r="G3" s="9" t="s">
        <v>104</v>
      </c>
    </row>
    <row r="4" spans="1:14" x14ac:dyDescent="0.25">
      <c r="A4" s="15">
        <v>0.26458333333333334</v>
      </c>
      <c r="B4" s="9" t="s">
        <v>152</v>
      </c>
      <c r="C4" s="9">
        <v>35</v>
      </c>
      <c r="D4" s="9">
        <v>17</v>
      </c>
      <c r="E4" s="9">
        <v>5.2</v>
      </c>
      <c r="F4" s="9">
        <v>37</v>
      </c>
      <c r="G4" s="10"/>
      <c r="J4" s="5"/>
      <c r="M4" s="16"/>
      <c r="N4" s="16"/>
    </row>
    <row r="5" spans="1:14" x14ac:dyDescent="0.25">
      <c r="A5" s="15">
        <v>0.31527777777777777</v>
      </c>
      <c r="B5" s="9" t="s">
        <v>152</v>
      </c>
      <c r="C5" s="9">
        <v>35</v>
      </c>
      <c r="D5" s="9">
        <v>17</v>
      </c>
      <c r="E5" s="9">
        <v>5.2</v>
      </c>
      <c r="F5" s="9">
        <v>37</v>
      </c>
      <c r="G5" s="10"/>
      <c r="J5" s="5"/>
      <c r="M5" s="16"/>
      <c r="N5" s="16"/>
    </row>
    <row r="6" spans="1:14" x14ac:dyDescent="0.25">
      <c r="A6" s="15">
        <v>0.34930555555555554</v>
      </c>
      <c r="B6" s="9" t="s">
        <v>152</v>
      </c>
      <c r="C6" s="9">
        <v>35</v>
      </c>
      <c r="D6" s="9">
        <v>17</v>
      </c>
      <c r="E6" s="9">
        <v>5.3</v>
      </c>
      <c r="F6" s="9">
        <v>36</v>
      </c>
      <c r="G6" s="10"/>
      <c r="J6" s="5"/>
      <c r="M6" s="16"/>
      <c r="N6" s="16"/>
    </row>
    <row r="7" spans="1:14" ht="30" x14ac:dyDescent="0.25">
      <c r="A7" s="15">
        <v>0.3972222222222222</v>
      </c>
      <c r="B7" s="9" t="s">
        <v>152</v>
      </c>
      <c r="C7" s="9">
        <v>35</v>
      </c>
      <c r="D7" s="9">
        <v>17</v>
      </c>
      <c r="E7" s="9">
        <v>5</v>
      </c>
      <c r="F7" s="9">
        <v>39</v>
      </c>
      <c r="G7" s="10" t="s">
        <v>153</v>
      </c>
      <c r="J7" s="5"/>
      <c r="M7" s="16"/>
      <c r="N7" s="16"/>
    </row>
    <row r="8" spans="1:14" x14ac:dyDescent="0.25">
      <c r="A8" s="15">
        <v>0.43124999999999997</v>
      </c>
      <c r="B8" s="9" t="s">
        <v>152</v>
      </c>
      <c r="C8" s="9">
        <v>39</v>
      </c>
      <c r="D8" s="9">
        <v>20</v>
      </c>
      <c r="E8" s="9">
        <v>5</v>
      </c>
      <c r="F8" s="9">
        <v>36</v>
      </c>
      <c r="G8" s="10"/>
    </row>
    <row r="9" spans="1:14" x14ac:dyDescent="0.25">
      <c r="A9" s="15">
        <v>0.47916666666666669</v>
      </c>
      <c r="B9" s="9" t="s">
        <v>152</v>
      </c>
      <c r="C9" s="9">
        <v>40</v>
      </c>
      <c r="D9" s="9">
        <v>20</v>
      </c>
      <c r="E9" s="9">
        <v>5.2</v>
      </c>
      <c r="F9" s="9">
        <v>36</v>
      </c>
      <c r="G9" s="10"/>
    </row>
    <row r="10" spans="1:14" x14ac:dyDescent="0.25">
      <c r="A10" s="15">
        <v>0.51944444444444449</v>
      </c>
      <c r="B10" s="9" t="s">
        <v>152</v>
      </c>
      <c r="C10" s="9">
        <v>39</v>
      </c>
      <c r="D10" s="9">
        <v>20</v>
      </c>
      <c r="E10" s="9">
        <v>5.2</v>
      </c>
      <c r="F10" s="9">
        <v>37</v>
      </c>
      <c r="G10" s="10"/>
    </row>
    <row r="11" spans="1:14" x14ac:dyDescent="0.25">
      <c r="A11" s="15">
        <v>0.57986111111111105</v>
      </c>
      <c r="B11" s="9" t="s">
        <v>152</v>
      </c>
      <c r="C11" s="9">
        <v>39</v>
      </c>
      <c r="D11" s="9">
        <v>20</v>
      </c>
      <c r="E11" s="9">
        <v>5.3</v>
      </c>
      <c r="F11" s="9">
        <v>36</v>
      </c>
      <c r="G11" s="10"/>
    </row>
    <row r="12" spans="1:14" x14ac:dyDescent="0.25">
      <c r="A12" s="15">
        <v>0.59930555555555554</v>
      </c>
      <c r="B12" s="9" t="s">
        <v>154</v>
      </c>
      <c r="C12" s="9">
        <v>42</v>
      </c>
      <c r="D12" s="9">
        <v>21</v>
      </c>
      <c r="E12" s="9">
        <v>5.2</v>
      </c>
      <c r="F12" s="9">
        <v>37</v>
      </c>
      <c r="G12" s="10"/>
    </row>
    <row r="13" spans="1:14" x14ac:dyDescent="0.25">
      <c r="A13" s="15">
        <v>0.64722222222222225</v>
      </c>
      <c r="B13" s="9" t="s">
        <v>154</v>
      </c>
      <c r="C13" s="9">
        <v>43</v>
      </c>
      <c r="D13" s="9">
        <v>21</v>
      </c>
      <c r="E13" s="9">
        <v>5.2</v>
      </c>
      <c r="F13" s="9">
        <v>36</v>
      </c>
      <c r="G13" s="10"/>
    </row>
    <row r="14" spans="1:14" x14ac:dyDescent="0.25">
      <c r="A14" s="15">
        <v>0.6972222222222223</v>
      </c>
      <c r="B14" s="9" t="s">
        <v>154</v>
      </c>
      <c r="C14" s="9">
        <v>43</v>
      </c>
      <c r="D14" s="9">
        <v>20</v>
      </c>
      <c r="E14" s="9">
        <v>5.2</v>
      </c>
      <c r="F14" s="9">
        <v>36</v>
      </c>
      <c r="G14" s="10"/>
    </row>
    <row r="15" spans="1:14" x14ac:dyDescent="0.25">
      <c r="A15" s="15">
        <v>0.72986111111111107</v>
      </c>
      <c r="B15" s="9" t="s">
        <v>154</v>
      </c>
      <c r="C15" s="9">
        <v>43</v>
      </c>
      <c r="D15" s="9">
        <v>20</v>
      </c>
      <c r="E15" s="9">
        <v>5.2</v>
      </c>
      <c r="F15" s="9">
        <v>35</v>
      </c>
      <c r="G15" s="10"/>
    </row>
    <row r="16" spans="1:14" x14ac:dyDescent="0.25">
      <c r="A16" s="15">
        <v>0.76527777777777783</v>
      </c>
      <c r="B16" s="9" t="s">
        <v>154</v>
      </c>
      <c r="C16" s="9">
        <v>43</v>
      </c>
      <c r="D16" s="9">
        <v>20</v>
      </c>
      <c r="E16" s="9">
        <v>5.2</v>
      </c>
      <c r="F16" s="9">
        <v>35</v>
      </c>
      <c r="G16" s="10"/>
    </row>
    <row r="17" spans="1:7" x14ac:dyDescent="0.25">
      <c r="A17" s="15">
        <v>0.81319444444444444</v>
      </c>
      <c r="B17" s="9" t="s">
        <v>154</v>
      </c>
      <c r="C17" s="9">
        <v>43</v>
      </c>
      <c r="D17" s="9">
        <v>20</v>
      </c>
      <c r="E17" s="9">
        <v>5.0999999999999996</v>
      </c>
      <c r="F17" s="9">
        <v>35</v>
      </c>
      <c r="G17" s="10"/>
    </row>
    <row r="18" spans="1:7" x14ac:dyDescent="0.25">
      <c r="A18" s="15">
        <v>0.85138888888888886</v>
      </c>
      <c r="B18" s="9" t="s">
        <v>154</v>
      </c>
      <c r="C18" s="9">
        <v>45</v>
      </c>
      <c r="D18" s="9">
        <v>21</v>
      </c>
      <c r="E18" s="9">
        <v>5</v>
      </c>
      <c r="F18" s="9">
        <v>35</v>
      </c>
      <c r="G18" s="10"/>
    </row>
    <row r="19" spans="1:7" x14ac:dyDescent="0.25">
      <c r="A19" s="15">
        <v>0.89027777777777783</v>
      </c>
      <c r="B19" s="9" t="s">
        <v>154</v>
      </c>
      <c r="C19" s="9">
        <v>42</v>
      </c>
      <c r="D19" s="9">
        <v>21</v>
      </c>
      <c r="E19" s="9">
        <v>5</v>
      </c>
      <c r="F19" s="9">
        <v>35</v>
      </c>
      <c r="G19" s="10"/>
    </row>
    <row r="20" spans="1:7" x14ac:dyDescent="0.25">
      <c r="A20" s="15"/>
      <c r="B20" s="9"/>
      <c r="C20" s="9"/>
      <c r="D20" s="9"/>
      <c r="E20" s="9"/>
      <c r="F20" s="9"/>
      <c r="G20" s="10"/>
    </row>
    <row r="21" spans="1:7" x14ac:dyDescent="0.25">
      <c r="A21" s="15"/>
      <c r="B21" s="9"/>
      <c r="C21" s="9"/>
      <c r="D21" s="9"/>
      <c r="E21" s="9"/>
      <c r="F21" s="9"/>
      <c r="G21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5E2-4807-444B-B4F9-3E20E7E3D2AA}">
  <dimension ref="A1:G15"/>
  <sheetViews>
    <sheetView tabSelected="1" workbookViewId="0">
      <selection activeCell="G10" sqref="G10"/>
    </sheetView>
  </sheetViews>
  <sheetFormatPr defaultRowHeight="15" x14ac:dyDescent="0.25"/>
  <cols>
    <col min="2" max="2" width="19" customWidth="1"/>
    <col min="7" max="7" width="46.7109375" customWidth="1"/>
  </cols>
  <sheetData>
    <row r="1" spans="1:7" x14ac:dyDescent="0.25">
      <c r="A1" s="9"/>
      <c r="B1" s="9" t="s">
        <v>138</v>
      </c>
      <c r="C1" s="9" t="s">
        <v>139</v>
      </c>
      <c r="D1" s="9" t="s">
        <v>140</v>
      </c>
      <c r="E1" s="9" t="s">
        <v>141</v>
      </c>
      <c r="F1" s="9" t="s">
        <v>142</v>
      </c>
      <c r="G1" s="9"/>
    </row>
    <row r="2" spans="1:7" x14ac:dyDescent="0.25">
      <c r="A2" s="9"/>
      <c r="B2" s="9" t="s">
        <v>143</v>
      </c>
      <c r="C2" s="14" t="s">
        <v>144</v>
      </c>
      <c r="D2" s="14" t="s">
        <v>145</v>
      </c>
      <c r="E2" s="14" t="s">
        <v>146</v>
      </c>
      <c r="F2" s="14" t="s">
        <v>147</v>
      </c>
      <c r="G2" s="9"/>
    </row>
    <row r="3" spans="1:7" x14ac:dyDescent="0.25">
      <c r="A3" s="9" t="s">
        <v>148</v>
      </c>
      <c r="B3" s="9" t="s">
        <v>99</v>
      </c>
      <c r="C3" s="9" t="s">
        <v>149</v>
      </c>
      <c r="D3" s="9" t="s">
        <v>150</v>
      </c>
      <c r="E3" s="9" t="s">
        <v>151</v>
      </c>
      <c r="F3" s="9" t="s">
        <v>47</v>
      </c>
      <c r="G3" s="9" t="s">
        <v>104</v>
      </c>
    </row>
    <row r="4" spans="1:7" x14ac:dyDescent="0.25">
      <c r="A4" s="15">
        <v>0.42708333333333331</v>
      </c>
      <c r="B4" s="9" t="s">
        <v>155</v>
      </c>
      <c r="C4" s="9">
        <v>42</v>
      </c>
      <c r="D4" s="9">
        <v>20</v>
      </c>
      <c r="E4" s="9">
        <v>5</v>
      </c>
      <c r="F4" s="9">
        <v>35</v>
      </c>
      <c r="G4" s="10"/>
    </row>
    <row r="5" spans="1:7" x14ac:dyDescent="0.25">
      <c r="A5" s="15">
        <v>0.4597222222222222</v>
      </c>
      <c r="B5" s="9" t="s">
        <v>155</v>
      </c>
      <c r="C5" s="9">
        <v>41</v>
      </c>
      <c r="D5" s="9">
        <v>20</v>
      </c>
      <c r="E5" s="9">
        <v>5.2</v>
      </c>
      <c r="F5" s="9">
        <v>35</v>
      </c>
      <c r="G5" s="10"/>
    </row>
    <row r="6" spans="1:7" x14ac:dyDescent="0.25">
      <c r="A6" s="15">
        <v>0.52500000000000002</v>
      </c>
      <c r="B6" s="9" t="s">
        <v>155</v>
      </c>
      <c r="C6" s="9" t="s">
        <v>156</v>
      </c>
      <c r="D6" s="9" t="s">
        <v>156</v>
      </c>
      <c r="E6" s="9" t="s">
        <v>156</v>
      </c>
      <c r="F6" s="9" t="s">
        <v>156</v>
      </c>
      <c r="G6" s="10" t="s">
        <v>157</v>
      </c>
    </row>
    <row r="7" spans="1:7" x14ac:dyDescent="0.25">
      <c r="A7" s="15">
        <v>0.55625000000000002</v>
      </c>
      <c r="B7" s="9" t="s">
        <v>155</v>
      </c>
      <c r="C7" s="9">
        <v>45</v>
      </c>
      <c r="D7" s="9">
        <v>20</v>
      </c>
      <c r="E7" s="9">
        <v>5</v>
      </c>
      <c r="F7" s="9">
        <v>37</v>
      </c>
      <c r="G7" s="10"/>
    </row>
    <row r="8" spans="1:7" x14ac:dyDescent="0.25">
      <c r="A8" s="15">
        <v>0.59861111111111109</v>
      </c>
      <c r="B8" s="9" t="s">
        <v>155</v>
      </c>
      <c r="C8" s="9" t="s">
        <v>156</v>
      </c>
      <c r="D8" s="9" t="s">
        <v>156</v>
      </c>
      <c r="E8" s="9" t="s">
        <v>156</v>
      </c>
      <c r="F8" s="9" t="s">
        <v>156</v>
      </c>
      <c r="G8" s="10" t="s">
        <v>158</v>
      </c>
    </row>
    <row r="9" spans="1:7" x14ac:dyDescent="0.25">
      <c r="A9" s="15">
        <v>0.62569444444444444</v>
      </c>
      <c r="B9" s="9" t="s">
        <v>155</v>
      </c>
      <c r="C9" s="9">
        <v>43</v>
      </c>
      <c r="D9" s="9">
        <v>21</v>
      </c>
      <c r="E9" s="9">
        <v>5.3</v>
      </c>
      <c r="F9" s="9">
        <v>35</v>
      </c>
      <c r="G9" s="10"/>
    </row>
    <row r="10" spans="1:7" ht="45" x14ac:dyDescent="0.25">
      <c r="A10" s="15">
        <v>0.70277777777777783</v>
      </c>
      <c r="B10" s="9" t="s">
        <v>155</v>
      </c>
      <c r="C10" s="9">
        <v>43</v>
      </c>
      <c r="D10" s="9">
        <v>20</v>
      </c>
      <c r="E10" s="9">
        <v>8</v>
      </c>
      <c r="F10" s="9">
        <v>35</v>
      </c>
      <c r="G10" s="10" t="s">
        <v>159</v>
      </c>
    </row>
    <row r="11" spans="1:7" x14ac:dyDescent="0.25">
      <c r="A11" s="15">
        <v>0.70833333333333337</v>
      </c>
      <c r="B11" s="9" t="s">
        <v>155</v>
      </c>
      <c r="C11" s="9">
        <v>43</v>
      </c>
      <c r="D11" s="9">
        <v>20</v>
      </c>
      <c r="E11" s="9">
        <v>5.2</v>
      </c>
      <c r="F11" s="9">
        <v>36</v>
      </c>
      <c r="G11" s="10"/>
    </row>
    <row r="12" spans="1:7" ht="30" x14ac:dyDescent="0.25">
      <c r="A12" s="15">
        <v>0.75694444444444453</v>
      </c>
      <c r="B12" s="9" t="s">
        <v>155</v>
      </c>
      <c r="C12" s="9">
        <v>43</v>
      </c>
      <c r="D12" s="9">
        <v>21</v>
      </c>
      <c r="E12" s="9">
        <v>5.0999999999999996</v>
      </c>
      <c r="F12" s="9">
        <v>32</v>
      </c>
      <c r="G12" s="10" t="s">
        <v>160</v>
      </c>
    </row>
    <row r="13" spans="1:7" x14ac:dyDescent="0.25">
      <c r="A13" s="15">
        <v>0.79166666666666663</v>
      </c>
      <c r="B13" s="9" t="s">
        <v>155</v>
      </c>
      <c r="C13" s="9">
        <v>42</v>
      </c>
      <c r="D13" s="9">
        <v>20</v>
      </c>
      <c r="E13" s="9">
        <v>5.3</v>
      </c>
      <c r="F13" s="9">
        <v>36</v>
      </c>
      <c r="G13" s="10"/>
    </row>
    <row r="14" spans="1:7" x14ac:dyDescent="0.25">
      <c r="A14" s="15">
        <v>0.83333333333333337</v>
      </c>
      <c r="B14" s="9" t="s">
        <v>155</v>
      </c>
      <c r="C14" s="9">
        <v>43</v>
      </c>
      <c r="D14" s="9">
        <v>20</v>
      </c>
      <c r="E14" s="9">
        <v>4.8</v>
      </c>
      <c r="F14" s="9">
        <v>34</v>
      </c>
      <c r="G14" s="10"/>
    </row>
    <row r="15" spans="1:7" x14ac:dyDescent="0.25">
      <c r="A15" s="15">
        <v>0.875</v>
      </c>
      <c r="B15" s="9" t="s">
        <v>155</v>
      </c>
      <c r="C15" s="9">
        <v>43</v>
      </c>
      <c r="D15" s="9">
        <v>21</v>
      </c>
      <c r="E15" s="9">
        <v>4.9000000000000004</v>
      </c>
      <c r="F15" s="9">
        <v>35</v>
      </c>
      <c r="G15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8691-3861-4AF2-9AB7-01A7E1C734D0}">
  <dimension ref="A2:I32"/>
  <sheetViews>
    <sheetView topLeftCell="A6" workbookViewId="0">
      <selection activeCell="A6" sqref="A1:XFD1048576"/>
    </sheetView>
  </sheetViews>
  <sheetFormatPr defaultRowHeight="15" x14ac:dyDescent="0.25"/>
  <cols>
    <col min="1" max="1" width="18.85546875" customWidth="1"/>
    <col min="2" max="2" width="10.42578125" customWidth="1"/>
    <col min="3" max="3" width="15.42578125" customWidth="1"/>
    <col min="4" max="4" width="17.140625" customWidth="1"/>
    <col min="5" max="5" width="23.42578125" customWidth="1"/>
    <col min="6" max="6" width="50.5703125" customWidth="1"/>
    <col min="8" max="8" width="15.7109375" customWidth="1"/>
  </cols>
  <sheetData>
    <row r="2" spans="1:9" x14ac:dyDescent="0.25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9" x14ac:dyDescent="0.25">
      <c r="A3" s="5">
        <v>43843</v>
      </c>
      <c r="B3" s="5" t="s">
        <v>121</v>
      </c>
      <c r="C3" t="s">
        <v>122</v>
      </c>
      <c r="D3" s="6">
        <v>0.25</v>
      </c>
      <c r="E3" s="6">
        <f>D3+TIME(4,0,0)</f>
        <v>0.41666666666666663</v>
      </c>
      <c r="F3" s="7" t="s">
        <v>123</v>
      </c>
    </row>
    <row r="4" spans="1:9" x14ac:dyDescent="0.25">
      <c r="A4" s="5">
        <v>43843</v>
      </c>
      <c r="B4" s="5" t="s">
        <v>121</v>
      </c>
      <c r="C4" t="s">
        <v>122</v>
      </c>
      <c r="D4" s="6">
        <f>E3</f>
        <v>0.41666666666666663</v>
      </c>
      <c r="E4" s="6">
        <f t="shared" ref="E4:E22" si="0">D4+TIME(4,0,0)</f>
        <v>0.58333333333333326</v>
      </c>
      <c r="F4" t="s">
        <v>63</v>
      </c>
      <c r="I4" s="4"/>
    </row>
    <row r="5" spans="1:9" x14ac:dyDescent="0.25">
      <c r="A5" s="5">
        <v>43843</v>
      </c>
      <c r="B5" s="5" t="s">
        <v>121</v>
      </c>
      <c r="C5" t="s">
        <v>124</v>
      </c>
      <c r="D5" s="6">
        <f t="shared" ref="D5:D6" si="1">E4</f>
        <v>0.58333333333333326</v>
      </c>
      <c r="E5" s="6">
        <f t="shared" si="0"/>
        <v>0.74999999999999989</v>
      </c>
      <c r="F5" t="s">
        <v>63</v>
      </c>
      <c r="I5" s="4"/>
    </row>
    <row r="6" spans="1:9" x14ac:dyDescent="0.25">
      <c r="A6" s="5">
        <v>43843</v>
      </c>
      <c r="B6" s="5" t="s">
        <v>121</v>
      </c>
      <c r="C6" t="s">
        <v>124</v>
      </c>
      <c r="D6" s="6">
        <f t="shared" si="1"/>
        <v>0.74999999999999989</v>
      </c>
      <c r="E6" s="6">
        <f t="shared" si="0"/>
        <v>0.91666666666666652</v>
      </c>
      <c r="F6" t="s">
        <v>63</v>
      </c>
      <c r="I6" s="4"/>
    </row>
    <row r="7" spans="1:9" x14ac:dyDescent="0.25">
      <c r="A7" s="5">
        <v>43844</v>
      </c>
      <c r="B7" s="5" t="s">
        <v>125</v>
      </c>
      <c r="C7" t="s">
        <v>122</v>
      </c>
      <c r="D7" s="6">
        <v>0.25</v>
      </c>
      <c r="E7" s="6">
        <f>D7+TIME(4,0,0)</f>
        <v>0.41666666666666663</v>
      </c>
      <c r="F7" t="s">
        <v>63</v>
      </c>
      <c r="I7" s="4"/>
    </row>
    <row r="8" spans="1:9" x14ac:dyDescent="0.25">
      <c r="A8" s="5">
        <v>43844</v>
      </c>
      <c r="B8" s="5" t="s">
        <v>125</v>
      </c>
      <c r="C8" t="s">
        <v>122</v>
      </c>
      <c r="D8" s="6">
        <f>E7</f>
        <v>0.41666666666666663</v>
      </c>
      <c r="E8" s="6">
        <f t="shared" si="0"/>
        <v>0.58333333333333326</v>
      </c>
      <c r="F8" s="7" t="s">
        <v>123</v>
      </c>
      <c r="I8" s="4"/>
    </row>
    <row r="9" spans="1:9" x14ac:dyDescent="0.25">
      <c r="A9" s="5">
        <v>43844</v>
      </c>
      <c r="B9" s="5" t="s">
        <v>125</v>
      </c>
      <c r="C9" t="s">
        <v>124</v>
      </c>
      <c r="D9" s="6">
        <f t="shared" ref="D9:D10" si="2">E8</f>
        <v>0.58333333333333326</v>
      </c>
      <c r="E9" s="6">
        <f t="shared" si="0"/>
        <v>0.74999999999999989</v>
      </c>
      <c r="F9" t="s">
        <v>67</v>
      </c>
      <c r="I9" s="4"/>
    </row>
    <row r="10" spans="1:9" x14ac:dyDescent="0.25">
      <c r="A10" s="5">
        <v>43844</v>
      </c>
      <c r="B10" s="5" t="s">
        <v>125</v>
      </c>
      <c r="C10" t="s">
        <v>124</v>
      </c>
      <c r="D10" s="6">
        <f t="shared" si="2"/>
        <v>0.74999999999999989</v>
      </c>
      <c r="E10" s="6">
        <f t="shared" si="0"/>
        <v>0.91666666666666652</v>
      </c>
      <c r="F10" t="s">
        <v>67</v>
      </c>
      <c r="I10" s="4"/>
    </row>
    <row r="11" spans="1:9" x14ac:dyDescent="0.25">
      <c r="A11" s="5">
        <v>43845</v>
      </c>
      <c r="B11" s="5" t="s">
        <v>126</v>
      </c>
      <c r="C11" t="s">
        <v>122</v>
      </c>
      <c r="D11" s="6">
        <v>0.25</v>
      </c>
      <c r="E11" s="6">
        <f>D11+TIME(4,0,0)</f>
        <v>0.41666666666666663</v>
      </c>
      <c r="F11" t="s">
        <v>67</v>
      </c>
      <c r="I11" s="4"/>
    </row>
    <row r="12" spans="1:9" x14ac:dyDescent="0.25">
      <c r="A12" s="5">
        <v>43845</v>
      </c>
      <c r="B12" s="5" t="s">
        <v>126</v>
      </c>
      <c r="C12" t="s">
        <v>122</v>
      </c>
      <c r="D12" s="6">
        <f>E11</f>
        <v>0.41666666666666663</v>
      </c>
      <c r="E12" s="6">
        <f t="shared" si="0"/>
        <v>0.58333333333333326</v>
      </c>
      <c r="F12" s="7" t="s">
        <v>123</v>
      </c>
      <c r="I12" s="4"/>
    </row>
    <row r="13" spans="1:9" x14ac:dyDescent="0.25">
      <c r="A13" s="5">
        <v>43845</v>
      </c>
      <c r="B13" s="5" t="s">
        <v>126</v>
      </c>
      <c r="C13" t="s">
        <v>124</v>
      </c>
      <c r="D13" s="6">
        <f t="shared" ref="D13:D14" si="3">E12</f>
        <v>0.58333333333333326</v>
      </c>
      <c r="E13" s="6">
        <f t="shared" si="0"/>
        <v>0.74999999999999989</v>
      </c>
      <c r="F13" t="s">
        <v>69</v>
      </c>
      <c r="I13" s="4"/>
    </row>
    <row r="14" spans="1:9" x14ac:dyDescent="0.25">
      <c r="A14" s="5">
        <v>43845</v>
      </c>
      <c r="B14" s="5" t="s">
        <v>126</v>
      </c>
      <c r="C14" t="s">
        <v>124</v>
      </c>
      <c r="D14" s="6">
        <f t="shared" si="3"/>
        <v>0.74999999999999989</v>
      </c>
      <c r="E14" s="6">
        <f t="shared" si="0"/>
        <v>0.91666666666666652</v>
      </c>
      <c r="F14" t="s">
        <v>69</v>
      </c>
      <c r="I14" s="4"/>
    </row>
    <row r="15" spans="1:9" x14ac:dyDescent="0.25">
      <c r="A15" s="5">
        <v>43846</v>
      </c>
      <c r="B15" s="5" t="s">
        <v>127</v>
      </c>
      <c r="C15" t="s">
        <v>122</v>
      </c>
      <c r="D15" s="6">
        <v>0.25</v>
      </c>
      <c r="E15" s="6">
        <f>D15+TIME(4,0,0)</f>
        <v>0.41666666666666663</v>
      </c>
      <c r="F15" t="s">
        <v>69</v>
      </c>
      <c r="I15" s="4"/>
    </row>
    <row r="16" spans="1:9" x14ac:dyDescent="0.25">
      <c r="A16" s="5">
        <v>43846</v>
      </c>
      <c r="B16" s="5" t="s">
        <v>127</v>
      </c>
      <c r="C16" t="s">
        <v>122</v>
      </c>
      <c r="D16" s="6">
        <f>E15</f>
        <v>0.41666666666666663</v>
      </c>
      <c r="E16" s="6">
        <f t="shared" si="0"/>
        <v>0.58333333333333326</v>
      </c>
      <c r="F16" t="s">
        <v>70</v>
      </c>
    </row>
    <row r="17" spans="1:6" x14ac:dyDescent="0.25">
      <c r="A17" s="5">
        <v>43846</v>
      </c>
      <c r="B17" s="5" t="s">
        <v>127</v>
      </c>
      <c r="C17" t="s">
        <v>124</v>
      </c>
      <c r="D17" s="6">
        <f t="shared" ref="D17:D18" si="4">E16</f>
        <v>0.58333333333333326</v>
      </c>
      <c r="E17" s="6">
        <f t="shared" si="0"/>
        <v>0.74999999999999989</v>
      </c>
      <c r="F17" t="s">
        <v>70</v>
      </c>
    </row>
    <row r="18" spans="1:6" x14ac:dyDescent="0.25">
      <c r="A18" s="5">
        <v>43846</v>
      </c>
      <c r="B18" s="5" t="s">
        <v>127</v>
      </c>
      <c r="C18" t="s">
        <v>124</v>
      </c>
      <c r="D18" s="6">
        <f t="shared" si="4"/>
        <v>0.74999999999999989</v>
      </c>
      <c r="E18" s="6">
        <f t="shared" si="0"/>
        <v>0.91666666666666652</v>
      </c>
      <c r="F18" t="s">
        <v>70</v>
      </c>
    </row>
    <row r="19" spans="1:6" x14ac:dyDescent="0.25">
      <c r="A19" s="5">
        <v>43847</v>
      </c>
      <c r="B19" s="5" t="s">
        <v>128</v>
      </c>
      <c r="C19" t="s">
        <v>122</v>
      </c>
      <c r="D19" s="6">
        <v>0.25</v>
      </c>
      <c r="E19" s="6">
        <f>D19+TIME(4,0,0)</f>
        <v>0.41666666666666663</v>
      </c>
      <c r="F19" t="s">
        <v>70</v>
      </c>
    </row>
    <row r="20" spans="1:6" x14ac:dyDescent="0.25">
      <c r="A20" s="5">
        <v>43847</v>
      </c>
      <c r="B20" s="5" t="s">
        <v>128</v>
      </c>
      <c r="C20" t="s">
        <v>122</v>
      </c>
      <c r="D20" s="6">
        <f>E19</f>
        <v>0.41666666666666663</v>
      </c>
      <c r="E20" s="6">
        <f t="shared" si="0"/>
        <v>0.58333333333333326</v>
      </c>
      <c r="F20" t="s">
        <v>70</v>
      </c>
    </row>
    <row r="21" spans="1:6" x14ac:dyDescent="0.25">
      <c r="A21" s="5">
        <v>43847</v>
      </c>
      <c r="B21" s="5" t="s">
        <v>128</v>
      </c>
      <c r="C21" t="s">
        <v>124</v>
      </c>
      <c r="D21" s="6">
        <f t="shared" ref="D21:D22" si="5">E20</f>
        <v>0.58333333333333326</v>
      </c>
      <c r="E21" s="6">
        <f t="shared" si="0"/>
        <v>0.74999999999999989</v>
      </c>
      <c r="F21" t="s">
        <v>71</v>
      </c>
    </row>
    <row r="22" spans="1:6" x14ac:dyDescent="0.25">
      <c r="A22" s="5">
        <v>43847</v>
      </c>
      <c r="B22" s="5" t="s">
        <v>128</v>
      </c>
      <c r="C22" t="s">
        <v>124</v>
      </c>
      <c r="D22" s="6">
        <f t="shared" si="5"/>
        <v>0.74999999999999989</v>
      </c>
      <c r="E22" s="6">
        <f t="shared" si="0"/>
        <v>0.91666666666666652</v>
      </c>
      <c r="F22" s="7" t="s">
        <v>123</v>
      </c>
    </row>
    <row r="23" spans="1:6" x14ac:dyDescent="0.25">
      <c r="A23" s="5">
        <v>44214</v>
      </c>
      <c r="B23" s="5" t="s">
        <v>129</v>
      </c>
      <c r="C23" t="s">
        <v>122</v>
      </c>
      <c r="D23" s="23" t="s">
        <v>161</v>
      </c>
      <c r="E23" s="23"/>
      <c r="F23" s="23"/>
    </row>
    <row r="24" spans="1:6" x14ac:dyDescent="0.25">
      <c r="A24" s="5">
        <v>44214</v>
      </c>
      <c r="B24" s="5" t="s">
        <v>129</v>
      </c>
      <c r="C24" t="s">
        <v>122</v>
      </c>
      <c r="D24" s="23"/>
      <c r="E24" s="23"/>
      <c r="F24" s="23"/>
    </row>
    <row r="25" spans="1:6" x14ac:dyDescent="0.25">
      <c r="A25" s="5">
        <v>44214</v>
      </c>
      <c r="B25" s="5" t="s">
        <v>129</v>
      </c>
      <c r="C25" t="s">
        <v>124</v>
      </c>
      <c r="D25" s="23"/>
      <c r="E25" s="23"/>
      <c r="F25" s="23"/>
    </row>
    <row r="26" spans="1:6" x14ac:dyDescent="0.25">
      <c r="A26" s="5">
        <v>44214</v>
      </c>
      <c r="B26" s="5" t="s">
        <v>129</v>
      </c>
      <c r="C26" t="s">
        <v>124</v>
      </c>
      <c r="D26" s="23"/>
      <c r="E26" s="23"/>
      <c r="F26" s="23"/>
    </row>
    <row r="27" spans="1:6" x14ac:dyDescent="0.25">
      <c r="A27" s="5">
        <v>44215</v>
      </c>
      <c r="B27" s="5" t="s">
        <v>131</v>
      </c>
      <c r="C27" t="s">
        <v>122</v>
      </c>
      <c r="D27" s="23"/>
      <c r="E27" s="23"/>
      <c r="F27" s="23"/>
    </row>
    <row r="28" spans="1:6" x14ac:dyDescent="0.25">
      <c r="A28" s="5">
        <v>44215</v>
      </c>
      <c r="B28" s="5" t="s">
        <v>131</v>
      </c>
      <c r="C28" t="s">
        <v>122</v>
      </c>
      <c r="D28" s="23"/>
      <c r="E28" s="23"/>
      <c r="F28" s="23"/>
    </row>
    <row r="29" spans="1:6" x14ac:dyDescent="0.25">
      <c r="A29" s="5">
        <v>44215</v>
      </c>
      <c r="B29" s="5" t="s">
        <v>131</v>
      </c>
      <c r="C29" t="s">
        <v>124</v>
      </c>
      <c r="D29" s="23"/>
      <c r="E29" s="23"/>
      <c r="F29" s="23"/>
    </row>
    <row r="30" spans="1:6" x14ac:dyDescent="0.25">
      <c r="A30" s="5">
        <v>44215</v>
      </c>
      <c r="B30" s="5" t="s">
        <v>131</v>
      </c>
      <c r="C30" t="s">
        <v>124</v>
      </c>
      <c r="D30" s="23"/>
      <c r="E30" s="23"/>
      <c r="F30" s="23"/>
    </row>
    <row r="32" spans="1:6" x14ac:dyDescent="0.25">
      <c r="A32" t="s">
        <v>132</v>
      </c>
    </row>
  </sheetData>
  <mergeCells count="1">
    <mergeCell ref="D23:F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9BF7-ACEC-495B-A27B-2889B26F320C}">
  <dimension ref="A2:I33"/>
  <sheetViews>
    <sheetView topLeftCell="A6" zoomScaleNormal="100" workbookViewId="0">
      <selection activeCell="F27" sqref="F27"/>
    </sheetView>
  </sheetViews>
  <sheetFormatPr defaultRowHeight="15" x14ac:dyDescent="0.25"/>
  <cols>
    <col min="1" max="1" width="14.42578125" customWidth="1"/>
    <col min="2" max="2" width="10.42578125" customWidth="1"/>
    <col min="3" max="3" width="15.42578125" customWidth="1"/>
    <col min="4" max="4" width="17.140625" customWidth="1"/>
    <col min="5" max="5" width="23.42578125" customWidth="1"/>
    <col min="6" max="6" width="79.85546875" customWidth="1"/>
    <col min="8" max="8" width="15.7109375" customWidth="1"/>
  </cols>
  <sheetData>
    <row r="2" spans="1:9" x14ac:dyDescent="0.25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9" x14ac:dyDescent="0.25">
      <c r="A3" s="5">
        <v>43843</v>
      </c>
      <c r="B3" s="5" t="s">
        <v>121</v>
      </c>
      <c r="C3" t="s">
        <v>122</v>
      </c>
      <c r="D3" s="6">
        <v>0.25</v>
      </c>
      <c r="E3" s="6">
        <f>D3+TIME(4,0,0)</f>
        <v>0.41666666666666663</v>
      </c>
      <c r="F3" s="7" t="s">
        <v>123</v>
      </c>
    </row>
    <row r="4" spans="1:9" x14ac:dyDescent="0.25">
      <c r="A4" s="5">
        <v>43843</v>
      </c>
      <c r="B4" s="5" t="s">
        <v>121</v>
      </c>
      <c r="C4" t="s">
        <v>122</v>
      </c>
      <c r="D4" s="6">
        <f>E3</f>
        <v>0.41666666666666663</v>
      </c>
      <c r="E4" s="6">
        <f t="shared" ref="E4:E22" si="0">D4+TIME(4,0,0)</f>
        <v>0.58333333333333326</v>
      </c>
      <c r="F4" t="s">
        <v>63</v>
      </c>
      <c r="I4" s="4"/>
    </row>
    <row r="5" spans="1:9" x14ac:dyDescent="0.25">
      <c r="A5" s="5">
        <v>43843</v>
      </c>
      <c r="B5" s="5" t="s">
        <v>121</v>
      </c>
      <c r="C5" t="s">
        <v>124</v>
      </c>
      <c r="D5" s="6">
        <f t="shared" ref="D5:D6" si="1">E4</f>
        <v>0.58333333333333326</v>
      </c>
      <c r="E5" s="6">
        <f t="shared" si="0"/>
        <v>0.74999999999999989</v>
      </c>
      <c r="F5" t="s">
        <v>63</v>
      </c>
      <c r="I5" s="4"/>
    </row>
    <row r="6" spans="1:9" x14ac:dyDescent="0.25">
      <c r="A6" s="5">
        <v>43843</v>
      </c>
      <c r="B6" s="5" t="s">
        <v>121</v>
      </c>
      <c r="C6" t="s">
        <v>124</v>
      </c>
      <c r="D6" s="6">
        <f t="shared" si="1"/>
        <v>0.74999999999999989</v>
      </c>
      <c r="E6" s="6">
        <f t="shared" si="0"/>
        <v>0.91666666666666652</v>
      </c>
      <c r="F6" t="s">
        <v>63</v>
      </c>
      <c r="I6" s="4"/>
    </row>
    <row r="7" spans="1:9" x14ac:dyDescent="0.25">
      <c r="A7" s="5">
        <v>43844</v>
      </c>
      <c r="B7" s="5" t="s">
        <v>125</v>
      </c>
      <c r="C7" t="s">
        <v>122</v>
      </c>
      <c r="D7" s="6">
        <v>0.25</v>
      </c>
      <c r="E7" s="6">
        <f>D7+TIME(4,0,0)</f>
        <v>0.41666666666666663</v>
      </c>
      <c r="F7" t="s">
        <v>63</v>
      </c>
      <c r="I7" s="4"/>
    </row>
    <row r="8" spans="1:9" x14ac:dyDescent="0.25">
      <c r="A8" s="5">
        <v>43844</v>
      </c>
      <c r="B8" s="5" t="s">
        <v>125</v>
      </c>
      <c r="C8" t="s">
        <v>122</v>
      </c>
      <c r="D8" s="6">
        <f>E7</f>
        <v>0.41666666666666663</v>
      </c>
      <c r="E8" s="6">
        <f t="shared" si="0"/>
        <v>0.58333333333333326</v>
      </c>
      <c r="F8" s="7" t="s">
        <v>123</v>
      </c>
      <c r="I8" s="4"/>
    </row>
    <row r="9" spans="1:9" x14ac:dyDescent="0.25">
      <c r="A9" s="5">
        <v>43844</v>
      </c>
      <c r="B9" s="5" t="s">
        <v>125</v>
      </c>
      <c r="C9" t="s">
        <v>124</v>
      </c>
      <c r="D9" s="6">
        <f t="shared" ref="D9:D10" si="2">E8</f>
        <v>0.58333333333333326</v>
      </c>
      <c r="E9" s="6">
        <f t="shared" si="0"/>
        <v>0.74999999999999989</v>
      </c>
      <c r="F9" s="23" t="s">
        <v>162</v>
      </c>
      <c r="I9" s="4"/>
    </row>
    <row r="10" spans="1:9" x14ac:dyDescent="0.25">
      <c r="A10" s="5">
        <v>43844</v>
      </c>
      <c r="B10" s="5" t="s">
        <v>125</v>
      </c>
      <c r="C10" t="s">
        <v>124</v>
      </c>
      <c r="D10" s="6">
        <f t="shared" si="2"/>
        <v>0.74999999999999989</v>
      </c>
      <c r="E10" s="6">
        <f t="shared" si="0"/>
        <v>0.91666666666666652</v>
      </c>
      <c r="F10" s="23"/>
      <c r="I10" s="4"/>
    </row>
    <row r="11" spans="1:9" x14ac:dyDescent="0.25">
      <c r="A11" s="5">
        <v>43845</v>
      </c>
      <c r="B11" s="5" t="s">
        <v>126</v>
      </c>
      <c r="C11" t="s">
        <v>122</v>
      </c>
      <c r="D11" s="6">
        <v>0.25</v>
      </c>
      <c r="E11" s="6">
        <f>D11+TIME(4,0,0)</f>
        <v>0.41666666666666663</v>
      </c>
      <c r="F11" s="23"/>
      <c r="I11" s="4"/>
    </row>
    <row r="12" spans="1:9" x14ac:dyDescent="0.25">
      <c r="A12" s="5">
        <v>43845</v>
      </c>
      <c r="B12" s="5" t="s">
        <v>126</v>
      </c>
      <c r="C12" t="s">
        <v>122</v>
      </c>
      <c r="D12" s="6">
        <f>E11</f>
        <v>0.41666666666666663</v>
      </c>
      <c r="E12" s="6">
        <f t="shared" si="0"/>
        <v>0.58333333333333326</v>
      </c>
      <c r="F12" t="s">
        <v>67</v>
      </c>
      <c r="I12" s="4"/>
    </row>
    <row r="13" spans="1:9" x14ac:dyDescent="0.25">
      <c r="A13" s="5">
        <v>43845</v>
      </c>
      <c r="B13" s="5" t="s">
        <v>126</v>
      </c>
      <c r="C13" t="s">
        <v>124</v>
      </c>
      <c r="D13" s="6">
        <f t="shared" ref="D13:D14" si="3">E12</f>
        <v>0.58333333333333326</v>
      </c>
      <c r="E13" s="6">
        <f t="shared" si="0"/>
        <v>0.74999999999999989</v>
      </c>
      <c r="F13" t="s">
        <v>67</v>
      </c>
      <c r="I13" s="4"/>
    </row>
    <row r="14" spans="1:9" x14ac:dyDescent="0.25">
      <c r="A14" s="5">
        <v>43845</v>
      </c>
      <c r="B14" s="5" t="s">
        <v>126</v>
      </c>
      <c r="C14" t="s">
        <v>124</v>
      </c>
      <c r="D14" s="6">
        <f t="shared" si="3"/>
        <v>0.74999999999999989</v>
      </c>
      <c r="E14" s="6">
        <f t="shared" si="0"/>
        <v>0.91666666666666652</v>
      </c>
      <c r="F14" t="s">
        <v>67</v>
      </c>
      <c r="I14" s="4"/>
    </row>
    <row r="15" spans="1:9" x14ac:dyDescent="0.25">
      <c r="A15" s="5">
        <v>43846</v>
      </c>
      <c r="B15" s="5" t="s">
        <v>127</v>
      </c>
      <c r="C15" t="s">
        <v>122</v>
      </c>
      <c r="D15" s="6">
        <v>0.25</v>
      </c>
      <c r="E15" s="6">
        <f>D15+TIME(4,0,0)</f>
        <v>0.41666666666666663</v>
      </c>
      <c r="F15" s="7" t="s">
        <v>123</v>
      </c>
      <c r="I15" s="4"/>
    </row>
    <row r="16" spans="1:9" x14ac:dyDescent="0.25">
      <c r="A16" s="5">
        <v>43846</v>
      </c>
      <c r="B16" s="5" t="s">
        <v>127</v>
      </c>
      <c r="C16" t="s">
        <v>122</v>
      </c>
      <c r="D16" s="6">
        <f>E15</f>
        <v>0.41666666666666663</v>
      </c>
      <c r="E16" s="6">
        <f t="shared" si="0"/>
        <v>0.58333333333333326</v>
      </c>
      <c r="F16" t="s">
        <v>69</v>
      </c>
    </row>
    <row r="17" spans="1:6" x14ac:dyDescent="0.25">
      <c r="A17" s="5">
        <v>43846</v>
      </c>
      <c r="B17" s="5" t="s">
        <v>127</v>
      </c>
      <c r="C17" t="s">
        <v>124</v>
      </c>
      <c r="D17" s="6">
        <f t="shared" ref="D17:D18" si="4">E16</f>
        <v>0.58333333333333326</v>
      </c>
      <c r="E17" s="6">
        <f t="shared" si="0"/>
        <v>0.74999999999999989</v>
      </c>
      <c r="F17" t="s">
        <v>69</v>
      </c>
    </row>
    <row r="18" spans="1:6" x14ac:dyDescent="0.25">
      <c r="A18" s="5">
        <v>43846</v>
      </c>
      <c r="B18" s="5" t="s">
        <v>127</v>
      </c>
      <c r="C18" t="s">
        <v>124</v>
      </c>
      <c r="D18" s="6">
        <f t="shared" si="4"/>
        <v>0.74999999999999989</v>
      </c>
      <c r="E18" s="6">
        <f t="shared" si="0"/>
        <v>0.91666666666666652</v>
      </c>
      <c r="F18" t="s">
        <v>69</v>
      </c>
    </row>
    <row r="19" spans="1:6" x14ac:dyDescent="0.25">
      <c r="A19" s="5">
        <v>43847</v>
      </c>
      <c r="B19" s="5" t="s">
        <v>128</v>
      </c>
      <c r="C19" t="s">
        <v>122</v>
      </c>
      <c r="D19" s="6">
        <v>0.25</v>
      </c>
      <c r="E19" s="6">
        <f>D19+TIME(4,0,0)</f>
        <v>0.41666666666666663</v>
      </c>
      <c r="F19" t="s">
        <v>163</v>
      </c>
    </row>
    <row r="20" spans="1:6" x14ac:dyDescent="0.25">
      <c r="A20" s="5">
        <v>43847</v>
      </c>
      <c r="B20" s="5" t="s">
        <v>128</v>
      </c>
      <c r="C20" t="s">
        <v>122</v>
      </c>
      <c r="D20" s="6">
        <f>E19</f>
        <v>0.41666666666666663</v>
      </c>
      <c r="E20" s="6">
        <f t="shared" si="0"/>
        <v>0.58333333333333326</v>
      </c>
      <c r="F20" t="s">
        <v>70</v>
      </c>
    </row>
    <row r="21" spans="1:6" x14ac:dyDescent="0.25">
      <c r="A21" s="5">
        <v>43847</v>
      </c>
      <c r="B21" s="5" t="s">
        <v>128</v>
      </c>
      <c r="C21" t="s">
        <v>124</v>
      </c>
      <c r="D21" s="6">
        <f t="shared" ref="D21:D22" si="5">E20</f>
        <v>0.58333333333333326</v>
      </c>
      <c r="E21" s="6">
        <f t="shared" si="0"/>
        <v>0.74999999999999989</v>
      </c>
      <c r="F21" t="s">
        <v>70</v>
      </c>
    </row>
    <row r="22" spans="1:6" x14ac:dyDescent="0.25">
      <c r="A22" s="5">
        <v>43847</v>
      </c>
      <c r="B22" s="5" t="s">
        <v>128</v>
      </c>
      <c r="C22" t="s">
        <v>124</v>
      </c>
      <c r="D22" s="6">
        <f t="shared" si="5"/>
        <v>0.74999999999999989</v>
      </c>
      <c r="E22" s="6">
        <f t="shared" si="0"/>
        <v>0.91666666666666652</v>
      </c>
      <c r="F22" t="s">
        <v>70</v>
      </c>
    </row>
    <row r="23" spans="1:6" x14ac:dyDescent="0.25">
      <c r="A23" s="5">
        <v>44214</v>
      </c>
      <c r="B23" s="5" t="s">
        <v>129</v>
      </c>
      <c r="C23" t="s">
        <v>122</v>
      </c>
      <c r="D23" s="6">
        <v>0.25</v>
      </c>
      <c r="E23" s="6">
        <f>D23+TIME(4,0,0)</f>
        <v>0.41666666666666663</v>
      </c>
      <c r="F23" t="s">
        <v>164</v>
      </c>
    </row>
    <row r="24" spans="1:6" x14ac:dyDescent="0.25">
      <c r="A24" s="5">
        <v>44214</v>
      </c>
      <c r="B24" s="5" t="s">
        <v>129</v>
      </c>
      <c r="C24" t="s">
        <v>122</v>
      </c>
      <c r="D24" s="6">
        <f>E23</f>
        <v>0.41666666666666663</v>
      </c>
      <c r="E24" s="6">
        <f t="shared" ref="E24:E26" si="6">D24+TIME(4,0,0)</f>
        <v>0.58333333333333326</v>
      </c>
      <c r="F24" t="s">
        <v>164</v>
      </c>
    </row>
    <row r="25" spans="1:6" x14ac:dyDescent="0.25">
      <c r="A25" s="5">
        <v>44214</v>
      </c>
      <c r="B25" s="5" t="s">
        <v>129</v>
      </c>
      <c r="C25" t="s">
        <v>124</v>
      </c>
      <c r="D25" s="6">
        <f t="shared" ref="D25:D26" si="7">E24</f>
        <v>0.58333333333333326</v>
      </c>
      <c r="E25" s="6">
        <f t="shared" si="6"/>
        <v>0.74999999999999989</v>
      </c>
      <c r="F25" t="s">
        <v>165</v>
      </c>
    </row>
    <row r="26" spans="1:6" x14ac:dyDescent="0.25">
      <c r="A26" s="5">
        <v>44214</v>
      </c>
      <c r="B26" s="5" t="s">
        <v>129</v>
      </c>
      <c r="C26" t="s">
        <v>124</v>
      </c>
      <c r="D26" s="6">
        <f t="shared" si="7"/>
        <v>0.74999999999999989</v>
      </c>
      <c r="E26" s="6">
        <f t="shared" si="6"/>
        <v>0.91666666666666652</v>
      </c>
      <c r="F26" t="s">
        <v>166</v>
      </c>
    </row>
    <row r="27" spans="1:6" x14ac:dyDescent="0.25">
      <c r="A27" s="5">
        <v>44215</v>
      </c>
      <c r="B27" s="5" t="s">
        <v>131</v>
      </c>
      <c r="C27" t="s">
        <v>122</v>
      </c>
      <c r="D27" s="8" t="s">
        <v>137</v>
      </c>
      <c r="E27" s="8"/>
      <c r="F27" s="7"/>
    </row>
    <row r="28" spans="1:6" x14ac:dyDescent="0.25">
      <c r="A28" s="5">
        <v>44215</v>
      </c>
      <c r="B28" s="5" t="s">
        <v>131</v>
      </c>
      <c r="C28" t="s">
        <v>122</v>
      </c>
      <c r="D28" s="8"/>
      <c r="E28" s="8"/>
      <c r="F28" s="8"/>
    </row>
    <row r="29" spans="1:6" x14ac:dyDescent="0.25">
      <c r="A29" s="5">
        <v>44215</v>
      </c>
      <c r="B29" s="5" t="s">
        <v>131</v>
      </c>
      <c r="C29" t="s">
        <v>124</v>
      </c>
      <c r="D29" s="8"/>
      <c r="E29" s="8"/>
      <c r="F29" s="8"/>
    </row>
    <row r="30" spans="1:6" x14ac:dyDescent="0.25">
      <c r="A30" s="5">
        <v>44215</v>
      </c>
      <c r="B30" s="5" t="s">
        <v>131</v>
      </c>
      <c r="C30" t="s">
        <v>124</v>
      </c>
      <c r="D30" s="8"/>
      <c r="E30" s="8"/>
      <c r="F30" s="8"/>
    </row>
    <row r="32" spans="1:6" x14ac:dyDescent="0.25">
      <c r="A32" t="s">
        <v>132</v>
      </c>
    </row>
    <row r="33" spans="1:1" x14ac:dyDescent="0.25">
      <c r="A33" t="s">
        <v>167</v>
      </c>
    </row>
  </sheetData>
  <mergeCells count="1">
    <mergeCell ref="F9:F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72EF-6A4D-415C-A962-714B4B679F36}">
  <dimension ref="A2:E22"/>
  <sheetViews>
    <sheetView topLeftCell="A3" workbookViewId="0">
      <selection activeCell="C24" sqref="C24:C25"/>
    </sheetView>
  </sheetViews>
  <sheetFormatPr defaultRowHeight="15" x14ac:dyDescent="0.25"/>
  <cols>
    <col min="1" max="1" width="10.42578125" bestFit="1" customWidth="1"/>
    <col min="2" max="2" width="15.42578125" customWidth="1"/>
    <col min="3" max="3" width="17.140625" customWidth="1"/>
    <col min="4" max="4" width="23.42578125" customWidth="1"/>
    <col min="5" max="5" width="50.5703125" customWidth="1"/>
  </cols>
  <sheetData>
    <row r="2" spans="1:5" x14ac:dyDescent="0.25">
      <c r="A2" t="s">
        <v>115</v>
      </c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5">
        <v>43836</v>
      </c>
      <c r="B3" t="s">
        <v>122</v>
      </c>
      <c r="C3" s="6">
        <v>0.25</v>
      </c>
      <c r="D3" s="6">
        <f>C3+TIME(4,0,0)</f>
        <v>0.41666666666666663</v>
      </c>
    </row>
    <row r="4" spans="1:5" x14ac:dyDescent="0.25">
      <c r="A4" s="5">
        <v>43836</v>
      </c>
      <c r="B4" t="s">
        <v>122</v>
      </c>
      <c r="C4" s="6">
        <f>D3</f>
        <v>0.41666666666666663</v>
      </c>
      <c r="D4" s="6">
        <f t="shared" ref="D4:D22" si="0">C4+TIME(4,0,0)</f>
        <v>0.58333333333333326</v>
      </c>
    </row>
    <row r="5" spans="1:5" x14ac:dyDescent="0.25">
      <c r="A5" s="5">
        <v>43836</v>
      </c>
      <c r="B5" t="s">
        <v>124</v>
      </c>
      <c r="C5" s="6">
        <f t="shared" ref="C5:C6" si="1">D4</f>
        <v>0.58333333333333326</v>
      </c>
      <c r="D5" s="6">
        <f t="shared" si="0"/>
        <v>0.74999999999999989</v>
      </c>
    </row>
    <row r="6" spans="1:5" x14ac:dyDescent="0.25">
      <c r="A6" s="5">
        <v>43836</v>
      </c>
      <c r="B6" t="s">
        <v>124</v>
      </c>
      <c r="C6" s="6">
        <f t="shared" si="1"/>
        <v>0.74999999999999989</v>
      </c>
      <c r="D6" s="6">
        <f t="shared" si="0"/>
        <v>0.91666666666666652</v>
      </c>
    </row>
    <row r="7" spans="1:5" x14ac:dyDescent="0.25">
      <c r="A7" s="5">
        <v>43837</v>
      </c>
      <c r="B7" t="s">
        <v>122</v>
      </c>
      <c r="C7" s="6">
        <v>0.25</v>
      </c>
      <c r="D7" s="6">
        <f>C7+TIME(4,0,0)</f>
        <v>0.41666666666666663</v>
      </c>
    </row>
    <row r="8" spans="1:5" x14ac:dyDescent="0.25">
      <c r="A8" s="5">
        <v>43837</v>
      </c>
      <c r="B8" t="s">
        <v>122</v>
      </c>
      <c r="C8" s="6">
        <f>D7</f>
        <v>0.41666666666666663</v>
      </c>
      <c r="D8" s="6">
        <f t="shared" si="0"/>
        <v>0.58333333333333326</v>
      </c>
    </row>
    <row r="9" spans="1:5" x14ac:dyDescent="0.25">
      <c r="A9" s="5">
        <v>43837</v>
      </c>
      <c r="B9" t="s">
        <v>124</v>
      </c>
      <c r="C9" s="6">
        <f t="shared" ref="C9:C10" si="2">D8</f>
        <v>0.58333333333333326</v>
      </c>
      <c r="D9" s="6">
        <f t="shared" si="0"/>
        <v>0.74999999999999989</v>
      </c>
    </row>
    <row r="10" spans="1:5" x14ac:dyDescent="0.25">
      <c r="A10" s="5">
        <v>43837</v>
      </c>
      <c r="B10" t="s">
        <v>124</v>
      </c>
      <c r="C10" s="6">
        <f t="shared" si="2"/>
        <v>0.74999999999999989</v>
      </c>
      <c r="D10" s="6">
        <f t="shared" si="0"/>
        <v>0.91666666666666652</v>
      </c>
    </row>
    <row r="11" spans="1:5" x14ac:dyDescent="0.25">
      <c r="A11" s="5">
        <v>43838</v>
      </c>
      <c r="B11" t="s">
        <v>122</v>
      </c>
      <c r="C11" s="6">
        <v>0.25</v>
      </c>
      <c r="D11" s="6">
        <f>C11+TIME(4,0,0)</f>
        <v>0.41666666666666663</v>
      </c>
    </row>
    <row r="12" spans="1:5" x14ac:dyDescent="0.25">
      <c r="A12" s="5">
        <v>43838</v>
      </c>
      <c r="B12" t="s">
        <v>122</v>
      </c>
      <c r="C12" s="6">
        <f>D11</f>
        <v>0.41666666666666663</v>
      </c>
      <c r="D12" s="6">
        <f t="shared" si="0"/>
        <v>0.58333333333333326</v>
      </c>
    </row>
    <row r="13" spans="1:5" x14ac:dyDescent="0.25">
      <c r="A13" s="5">
        <v>43838</v>
      </c>
      <c r="B13" t="s">
        <v>124</v>
      </c>
      <c r="C13" s="6">
        <f t="shared" ref="C13:C14" si="3">D12</f>
        <v>0.58333333333333326</v>
      </c>
      <c r="D13" s="6">
        <f t="shared" si="0"/>
        <v>0.74999999999999989</v>
      </c>
    </row>
    <row r="14" spans="1:5" x14ac:dyDescent="0.25">
      <c r="A14" s="5">
        <v>43838</v>
      </c>
      <c r="B14" t="s">
        <v>124</v>
      </c>
      <c r="C14" s="6">
        <f t="shared" si="3"/>
        <v>0.74999999999999989</v>
      </c>
      <c r="D14" s="6">
        <f t="shared" si="0"/>
        <v>0.91666666666666652</v>
      </c>
    </row>
    <row r="15" spans="1:5" x14ac:dyDescent="0.25">
      <c r="A15" s="5">
        <v>43839</v>
      </c>
      <c r="B15" t="s">
        <v>122</v>
      </c>
      <c r="C15" s="6">
        <v>0.25</v>
      </c>
      <c r="D15" s="6">
        <f>C15+TIME(4,0,0)</f>
        <v>0.41666666666666663</v>
      </c>
    </row>
    <row r="16" spans="1:5" x14ac:dyDescent="0.25">
      <c r="A16" s="5">
        <v>43839</v>
      </c>
      <c r="B16" t="s">
        <v>122</v>
      </c>
      <c r="C16" s="6">
        <f>D15</f>
        <v>0.41666666666666663</v>
      </c>
      <c r="D16" s="6">
        <f t="shared" si="0"/>
        <v>0.58333333333333326</v>
      </c>
    </row>
    <row r="17" spans="1:4" x14ac:dyDescent="0.25">
      <c r="A17" s="5">
        <v>43839</v>
      </c>
      <c r="B17" t="s">
        <v>124</v>
      </c>
      <c r="C17" s="6">
        <f t="shared" ref="C17:C18" si="4">D16</f>
        <v>0.58333333333333326</v>
      </c>
      <c r="D17" s="6">
        <f t="shared" si="0"/>
        <v>0.74999999999999989</v>
      </c>
    </row>
    <row r="18" spans="1:4" x14ac:dyDescent="0.25">
      <c r="A18" s="5">
        <v>43839</v>
      </c>
      <c r="B18" t="s">
        <v>124</v>
      </c>
      <c r="C18" s="6">
        <f t="shared" si="4"/>
        <v>0.74999999999999989</v>
      </c>
      <c r="D18" s="6">
        <f t="shared" si="0"/>
        <v>0.91666666666666652</v>
      </c>
    </row>
    <row r="19" spans="1:4" x14ac:dyDescent="0.25">
      <c r="A19" s="5">
        <v>43840</v>
      </c>
      <c r="B19" t="s">
        <v>122</v>
      </c>
      <c r="C19" s="6">
        <v>0.25</v>
      </c>
      <c r="D19" s="6">
        <f>C19+TIME(4,0,0)</f>
        <v>0.41666666666666663</v>
      </c>
    </row>
    <row r="20" spans="1:4" x14ac:dyDescent="0.25">
      <c r="A20" s="5">
        <v>43840</v>
      </c>
      <c r="B20" t="s">
        <v>122</v>
      </c>
      <c r="C20" s="6">
        <f>D19</f>
        <v>0.41666666666666663</v>
      </c>
      <c r="D20" s="6">
        <f t="shared" si="0"/>
        <v>0.58333333333333326</v>
      </c>
    </row>
    <row r="21" spans="1:4" x14ac:dyDescent="0.25">
      <c r="A21" s="5">
        <v>43840</v>
      </c>
      <c r="B21" t="s">
        <v>124</v>
      </c>
      <c r="C21" s="6">
        <f t="shared" ref="C21:C22" si="5">D20</f>
        <v>0.58333333333333326</v>
      </c>
      <c r="D21" s="6">
        <f t="shared" si="0"/>
        <v>0.74999999999999989</v>
      </c>
    </row>
    <row r="22" spans="1:4" x14ac:dyDescent="0.25">
      <c r="A22" s="5">
        <v>43840</v>
      </c>
      <c r="B22" t="s">
        <v>124</v>
      </c>
      <c r="C22" s="6">
        <f t="shared" si="5"/>
        <v>0.74999999999999989</v>
      </c>
      <c r="D22" s="6">
        <f t="shared" si="0"/>
        <v>0.91666666666666652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A728-F0F5-413D-8049-82431452A3D2}">
  <dimension ref="A2:E22"/>
  <sheetViews>
    <sheetView topLeftCell="A6" workbookViewId="0">
      <selection activeCell="C24" sqref="C24:C25"/>
    </sheetView>
  </sheetViews>
  <sheetFormatPr defaultRowHeight="15" x14ac:dyDescent="0.25"/>
  <cols>
    <col min="1" max="1" width="10.42578125" bestFit="1" customWidth="1"/>
    <col min="2" max="2" width="15.42578125" customWidth="1"/>
    <col min="3" max="3" width="17.140625" customWidth="1"/>
    <col min="4" max="4" width="23.42578125" customWidth="1"/>
    <col min="5" max="5" width="50.5703125" customWidth="1"/>
  </cols>
  <sheetData>
    <row r="2" spans="1:5" x14ac:dyDescent="0.25">
      <c r="A2" t="s">
        <v>115</v>
      </c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5">
        <v>43836</v>
      </c>
      <c r="B3" t="s">
        <v>122</v>
      </c>
      <c r="C3" s="6">
        <v>0.25</v>
      </c>
      <c r="D3" s="6">
        <f>C3+TIME(4,0,0)</f>
        <v>0.41666666666666663</v>
      </c>
    </row>
    <row r="4" spans="1:5" x14ac:dyDescent="0.25">
      <c r="A4" s="5">
        <v>43836</v>
      </c>
      <c r="B4" t="s">
        <v>122</v>
      </c>
      <c r="C4" s="6">
        <f>D3</f>
        <v>0.41666666666666663</v>
      </c>
      <c r="D4" s="6">
        <f t="shared" ref="D4:D22" si="0">C4+TIME(4,0,0)</f>
        <v>0.58333333333333326</v>
      </c>
    </row>
    <row r="5" spans="1:5" x14ac:dyDescent="0.25">
      <c r="A5" s="5">
        <v>43836</v>
      </c>
      <c r="B5" t="s">
        <v>124</v>
      </c>
      <c r="C5" s="6">
        <f t="shared" ref="C5:C6" si="1">D4</f>
        <v>0.58333333333333326</v>
      </c>
      <c r="D5" s="6">
        <f t="shared" si="0"/>
        <v>0.74999999999999989</v>
      </c>
    </row>
    <row r="6" spans="1:5" x14ac:dyDescent="0.25">
      <c r="A6" s="5">
        <v>43836</v>
      </c>
      <c r="B6" t="s">
        <v>124</v>
      </c>
      <c r="C6" s="6">
        <f t="shared" si="1"/>
        <v>0.74999999999999989</v>
      </c>
      <c r="D6" s="6">
        <f t="shared" si="0"/>
        <v>0.91666666666666652</v>
      </c>
    </row>
    <row r="7" spans="1:5" x14ac:dyDescent="0.25">
      <c r="A7" s="5">
        <v>43837</v>
      </c>
      <c r="B7" t="s">
        <v>122</v>
      </c>
      <c r="C7" s="6">
        <v>0.25</v>
      </c>
      <c r="D7" s="6">
        <f>C7+TIME(4,0,0)</f>
        <v>0.41666666666666663</v>
      </c>
    </row>
    <row r="8" spans="1:5" x14ac:dyDescent="0.25">
      <c r="A8" s="5">
        <v>43837</v>
      </c>
      <c r="B8" t="s">
        <v>122</v>
      </c>
      <c r="C8" s="6">
        <f>D7</f>
        <v>0.41666666666666663</v>
      </c>
      <c r="D8" s="6">
        <f t="shared" si="0"/>
        <v>0.58333333333333326</v>
      </c>
    </row>
    <row r="9" spans="1:5" x14ac:dyDescent="0.25">
      <c r="A9" s="5">
        <v>43837</v>
      </c>
      <c r="B9" t="s">
        <v>124</v>
      </c>
      <c r="C9" s="6">
        <f t="shared" ref="C9:C10" si="2">D8</f>
        <v>0.58333333333333326</v>
      </c>
      <c r="D9" s="6">
        <f t="shared" si="0"/>
        <v>0.74999999999999989</v>
      </c>
    </row>
    <row r="10" spans="1:5" x14ac:dyDescent="0.25">
      <c r="A10" s="5">
        <v>43837</v>
      </c>
      <c r="B10" t="s">
        <v>124</v>
      </c>
      <c r="C10" s="6">
        <f t="shared" si="2"/>
        <v>0.74999999999999989</v>
      </c>
      <c r="D10" s="6">
        <f t="shared" si="0"/>
        <v>0.91666666666666652</v>
      </c>
    </row>
    <row r="11" spans="1:5" x14ac:dyDescent="0.25">
      <c r="A11" s="5">
        <v>43838</v>
      </c>
      <c r="B11" t="s">
        <v>122</v>
      </c>
      <c r="C11" s="6">
        <v>0.25</v>
      </c>
      <c r="D11" s="6">
        <f>C11+TIME(4,0,0)</f>
        <v>0.41666666666666663</v>
      </c>
    </row>
    <row r="12" spans="1:5" x14ac:dyDescent="0.25">
      <c r="A12" s="5">
        <v>43838</v>
      </c>
      <c r="B12" t="s">
        <v>122</v>
      </c>
      <c r="C12" s="6">
        <f>D11</f>
        <v>0.41666666666666663</v>
      </c>
      <c r="D12" s="6">
        <f t="shared" si="0"/>
        <v>0.58333333333333326</v>
      </c>
    </row>
    <row r="13" spans="1:5" x14ac:dyDescent="0.25">
      <c r="A13" s="5">
        <v>43838</v>
      </c>
      <c r="B13" t="s">
        <v>124</v>
      </c>
      <c r="C13" s="6">
        <f t="shared" ref="C13:C14" si="3">D12</f>
        <v>0.58333333333333326</v>
      </c>
      <c r="D13" s="6">
        <f t="shared" si="0"/>
        <v>0.74999999999999989</v>
      </c>
    </row>
    <row r="14" spans="1:5" x14ac:dyDescent="0.25">
      <c r="A14" s="5">
        <v>43838</v>
      </c>
      <c r="B14" t="s">
        <v>124</v>
      </c>
      <c r="C14" s="6">
        <f t="shared" si="3"/>
        <v>0.74999999999999989</v>
      </c>
      <c r="D14" s="6">
        <f t="shared" si="0"/>
        <v>0.91666666666666652</v>
      </c>
    </row>
    <row r="15" spans="1:5" x14ac:dyDescent="0.25">
      <c r="A15" s="5">
        <v>43839</v>
      </c>
      <c r="B15" t="s">
        <v>122</v>
      </c>
      <c r="C15" s="6">
        <v>0.25</v>
      </c>
      <c r="D15" s="6">
        <f>C15+TIME(4,0,0)</f>
        <v>0.41666666666666663</v>
      </c>
    </row>
    <row r="16" spans="1:5" x14ac:dyDescent="0.25">
      <c r="A16" s="5">
        <v>43839</v>
      </c>
      <c r="B16" t="s">
        <v>122</v>
      </c>
      <c r="C16" s="6">
        <f>D15</f>
        <v>0.41666666666666663</v>
      </c>
      <c r="D16" s="6">
        <f t="shared" si="0"/>
        <v>0.58333333333333326</v>
      </c>
    </row>
    <row r="17" spans="1:4" x14ac:dyDescent="0.25">
      <c r="A17" s="5">
        <v>43839</v>
      </c>
      <c r="B17" t="s">
        <v>124</v>
      </c>
      <c r="C17" s="6">
        <f t="shared" ref="C17:C18" si="4">D16</f>
        <v>0.58333333333333326</v>
      </c>
      <c r="D17" s="6">
        <f t="shared" si="0"/>
        <v>0.74999999999999989</v>
      </c>
    </row>
    <row r="18" spans="1:4" x14ac:dyDescent="0.25">
      <c r="A18" s="5">
        <v>43839</v>
      </c>
      <c r="B18" t="s">
        <v>124</v>
      </c>
      <c r="C18" s="6">
        <f t="shared" si="4"/>
        <v>0.74999999999999989</v>
      </c>
      <c r="D18" s="6">
        <f t="shared" si="0"/>
        <v>0.91666666666666652</v>
      </c>
    </row>
    <row r="19" spans="1:4" x14ac:dyDescent="0.25">
      <c r="A19" s="5">
        <v>43840</v>
      </c>
      <c r="B19" t="s">
        <v>122</v>
      </c>
      <c r="C19" s="6">
        <v>0.25</v>
      </c>
      <c r="D19" s="6">
        <f>C19+TIME(4,0,0)</f>
        <v>0.41666666666666663</v>
      </c>
    </row>
    <row r="20" spans="1:4" x14ac:dyDescent="0.25">
      <c r="A20" s="5">
        <v>43840</v>
      </c>
      <c r="B20" t="s">
        <v>122</v>
      </c>
      <c r="C20" s="6">
        <f>D19</f>
        <v>0.41666666666666663</v>
      </c>
      <c r="D20" s="6">
        <f t="shared" si="0"/>
        <v>0.58333333333333326</v>
      </c>
    </row>
    <row r="21" spans="1:4" x14ac:dyDescent="0.25">
      <c r="A21" s="5">
        <v>43840</v>
      </c>
      <c r="B21" t="s">
        <v>124</v>
      </c>
      <c r="C21" s="6">
        <f t="shared" ref="C21:C22" si="5">D20</f>
        <v>0.58333333333333326</v>
      </c>
      <c r="D21" s="6">
        <f t="shared" si="0"/>
        <v>0.74999999999999989</v>
      </c>
    </row>
    <row r="22" spans="1:4" x14ac:dyDescent="0.25">
      <c r="A22" s="5">
        <v>43840</v>
      </c>
      <c r="B22" t="s">
        <v>124</v>
      </c>
      <c r="C22" s="6">
        <f t="shared" si="5"/>
        <v>0.74999999999999989</v>
      </c>
      <c r="D22" s="6">
        <f t="shared" si="0"/>
        <v>0.91666666666666652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87E7-7101-4C24-B02B-BB3E50640BDD}">
  <sheetPr>
    <tabColor rgb="FFFF0000"/>
  </sheetPr>
  <dimension ref="B2:M121"/>
  <sheetViews>
    <sheetView zoomScale="55" zoomScaleNormal="55" workbookViewId="0">
      <selection activeCell="K18" sqref="K18"/>
    </sheetView>
  </sheetViews>
  <sheetFormatPr defaultRowHeight="15" x14ac:dyDescent="0.25"/>
  <cols>
    <col min="2" max="2" width="25.85546875" bestFit="1" customWidth="1"/>
    <col min="9" max="9" width="23.7109375" customWidth="1"/>
    <col min="10" max="10" width="14.140625" customWidth="1"/>
  </cols>
  <sheetData>
    <row r="2" spans="2:13" x14ac:dyDescent="0.25">
      <c r="B2" t="s">
        <v>35</v>
      </c>
      <c r="I2" t="s">
        <v>36</v>
      </c>
    </row>
    <row r="3" spans="2:13" x14ac:dyDescent="0.25">
      <c r="B3" s="2" t="s">
        <v>37</v>
      </c>
      <c r="I3" t="s">
        <v>35</v>
      </c>
      <c r="J3" t="s">
        <v>38</v>
      </c>
    </row>
    <row r="4" spans="2:13" x14ac:dyDescent="0.25">
      <c r="B4" s="1" t="s">
        <v>2</v>
      </c>
      <c r="H4" t="s">
        <v>39</v>
      </c>
      <c r="I4" t="s">
        <v>2</v>
      </c>
      <c r="J4">
        <f>E14</f>
        <v>0.39593999999999996</v>
      </c>
    </row>
    <row r="5" spans="2:13" x14ac:dyDescent="0.25">
      <c r="B5" t="s">
        <v>4</v>
      </c>
      <c r="C5" t="s">
        <v>5</v>
      </c>
      <c r="D5" t="s">
        <v>40</v>
      </c>
      <c r="E5" t="s">
        <v>41</v>
      </c>
      <c r="I5" t="s">
        <v>29</v>
      </c>
      <c r="J5">
        <f>E26</f>
        <v>0.39663999999999999</v>
      </c>
    </row>
    <row r="6" spans="2:13" x14ac:dyDescent="0.25">
      <c r="B6" t="s">
        <v>7</v>
      </c>
      <c r="C6">
        <v>54.1</v>
      </c>
      <c r="D6">
        <f>_xlfn.XLOOKUP(B6,'Cost of ingredients'!$A$2:$A$19,'Cost of ingredients'!$B$2:$B$19,0,0,1)</f>
        <v>0.34</v>
      </c>
      <c r="E6">
        <f>C6/100*D6</f>
        <v>0.18394000000000002</v>
      </c>
      <c r="I6" t="s">
        <v>32</v>
      </c>
      <c r="J6">
        <f>E38</f>
        <v>0.57225000000000004</v>
      </c>
    </row>
    <row r="7" spans="2:13" x14ac:dyDescent="0.25">
      <c r="B7" t="s">
        <v>12</v>
      </c>
      <c r="C7">
        <v>15</v>
      </c>
      <c r="D7">
        <f>_xlfn.XLOOKUP(B7,'Cost of ingredients'!$A$2:$A$19,'Cost of ingredients'!$B$2:$B$19,0,0,1)</f>
        <v>0.31</v>
      </c>
      <c r="E7">
        <f t="shared" ref="E7:E13" si="0">C7/100*D7</f>
        <v>4.65E-2</v>
      </c>
      <c r="H7" t="s">
        <v>42</v>
      </c>
      <c r="I7" t="s">
        <v>8</v>
      </c>
      <c r="J7">
        <f>E48</f>
        <v>1.3523999999999998</v>
      </c>
    </row>
    <row r="8" spans="2:13" x14ac:dyDescent="0.25">
      <c r="B8" t="s">
        <v>14</v>
      </c>
      <c r="C8">
        <v>20.8</v>
      </c>
      <c r="D8">
        <f>_xlfn.XLOOKUP(B8,'Cost of ingredients'!$A$2:$A$19,'Cost of ingredients'!$B$2:$B$19,0,0,1)</f>
        <v>0.27</v>
      </c>
      <c r="E8">
        <f t="shared" si="0"/>
        <v>5.6160000000000009E-2</v>
      </c>
      <c r="I8" t="s">
        <v>21</v>
      </c>
      <c r="J8">
        <f>E59</f>
        <v>1.6931</v>
      </c>
    </row>
    <row r="9" spans="2:13" x14ac:dyDescent="0.25">
      <c r="B9" t="s">
        <v>17</v>
      </c>
      <c r="C9">
        <v>4</v>
      </c>
      <c r="D9">
        <f>_xlfn.XLOOKUP(B9,'Cost of ingredients'!$A$2:$A$19,'Cost of ingredients'!$B$2:$B$19,0,0,1)</f>
        <v>0.81</v>
      </c>
      <c r="E9">
        <f t="shared" si="0"/>
        <v>3.2400000000000005E-2</v>
      </c>
      <c r="H9" t="s">
        <v>43</v>
      </c>
      <c r="I9" t="s">
        <v>2</v>
      </c>
      <c r="J9">
        <f>E72</f>
        <v>0.42434000000000005</v>
      </c>
    </row>
    <row r="10" spans="2:13" x14ac:dyDescent="0.25">
      <c r="B10" t="s">
        <v>22</v>
      </c>
      <c r="C10">
        <v>3</v>
      </c>
      <c r="D10">
        <f>_xlfn.XLOOKUP(B10,'Cost of ingredients'!$A$2:$A$19,'Cost of ingredients'!$B$2:$B$19,0,0,1)</f>
        <v>0.46</v>
      </c>
      <c r="E10">
        <f t="shared" si="0"/>
        <v>1.38E-2</v>
      </c>
      <c r="I10" t="s">
        <v>29</v>
      </c>
      <c r="J10">
        <f>E84</f>
        <v>0.41511999999999993</v>
      </c>
    </row>
    <row r="11" spans="2:13" x14ac:dyDescent="0.25">
      <c r="B11" t="s">
        <v>24</v>
      </c>
      <c r="C11">
        <v>1.7</v>
      </c>
      <c r="D11">
        <f>_xlfn.XLOOKUP(B11,'Cost of ingredients'!$A$2:$A$19,'Cost of ingredients'!$B$2:$B$19,0,0,1)</f>
        <v>1.1200000000000001</v>
      </c>
      <c r="E11">
        <f t="shared" si="0"/>
        <v>1.9040000000000005E-2</v>
      </c>
      <c r="I11" t="s">
        <v>32</v>
      </c>
      <c r="J11">
        <f>E96</f>
        <v>0.82128999999999996</v>
      </c>
    </row>
    <row r="12" spans="2:13" x14ac:dyDescent="0.25">
      <c r="B12" t="s">
        <v>26</v>
      </c>
      <c r="C12">
        <v>1.1000000000000001</v>
      </c>
      <c r="D12">
        <f>_xlfn.XLOOKUP(B12,'Cost of ingredients'!$A$2:$A$19,'Cost of ingredients'!$B$2:$B$19,0,0,1)</f>
        <v>1.8</v>
      </c>
      <c r="E12">
        <f t="shared" si="0"/>
        <v>1.9800000000000002E-2</v>
      </c>
      <c r="H12" t="s">
        <v>44</v>
      </c>
      <c r="I12" t="s">
        <v>8</v>
      </c>
      <c r="J12">
        <f>E106</f>
        <v>0.80245</v>
      </c>
    </row>
    <row r="13" spans="2:13" x14ac:dyDescent="0.25">
      <c r="B13" t="s">
        <v>28</v>
      </c>
      <c r="C13">
        <v>0.3</v>
      </c>
      <c r="D13">
        <f>_xlfn.XLOOKUP(B13,'Cost of ingredients'!$A$2:$A$19,'Cost of ingredients'!$B$2:$B$19,0,0,1)</f>
        <v>8.1</v>
      </c>
      <c r="E13">
        <f t="shared" si="0"/>
        <v>2.4299999999999999E-2</v>
      </c>
      <c r="I13" t="s">
        <v>21</v>
      </c>
      <c r="J13">
        <f>E120</f>
        <v>1.2959200000000002</v>
      </c>
    </row>
    <row r="14" spans="2:13" x14ac:dyDescent="0.25">
      <c r="B14" t="s">
        <v>27</v>
      </c>
      <c r="C14">
        <f>SUM(C6:C13)</f>
        <v>99.999999999999986</v>
      </c>
      <c r="D14">
        <f>_xlfn.XLOOKUP(B15,'Cost of ingredients'!$A$2:$A$19,'Cost of ingredients'!$B$2:$B$19,0,0,1)</f>
        <v>0</v>
      </c>
      <c r="E14">
        <f>SUM(E6:E13)</f>
        <v>0.39593999999999996</v>
      </c>
    </row>
    <row r="16" spans="2:13" x14ac:dyDescent="0.25">
      <c r="B16" s="1" t="s">
        <v>29</v>
      </c>
      <c r="H16" t="s">
        <v>45</v>
      </c>
      <c r="J16" t="s">
        <v>46</v>
      </c>
      <c r="K16" t="s">
        <v>47</v>
      </c>
      <c r="L16" t="s">
        <v>27</v>
      </c>
      <c r="M16" t="s">
        <v>48</v>
      </c>
    </row>
    <row r="17" spans="2:13" x14ac:dyDescent="0.25">
      <c r="B17" t="s">
        <v>4</v>
      </c>
      <c r="C17" t="s">
        <v>5</v>
      </c>
      <c r="D17" t="s">
        <v>40</v>
      </c>
      <c r="E17" t="s">
        <v>41</v>
      </c>
      <c r="H17" t="s">
        <v>49</v>
      </c>
      <c r="I17" t="s">
        <v>2</v>
      </c>
      <c r="J17">
        <f>J29/100*J4</f>
        <v>0.29695499999999997</v>
      </c>
      <c r="K17">
        <f>L29/100*J7</f>
        <v>0.33809999999999996</v>
      </c>
      <c r="L17">
        <f>SUM(J17:K17)</f>
        <v>0.63505499999999993</v>
      </c>
      <c r="M17">
        <f>L17*1.6</f>
        <v>1.0160879999999999</v>
      </c>
    </row>
    <row r="18" spans="2:13" x14ac:dyDescent="0.25">
      <c r="B18" t="s">
        <v>7</v>
      </c>
      <c r="C18">
        <v>54</v>
      </c>
      <c r="D18">
        <f>_xlfn.XLOOKUP(B18,'Cost of ingredients'!$A$2:$A$19,'Cost of ingredients'!$B$2:$B$19,0,0,1)</f>
        <v>0.34</v>
      </c>
      <c r="E18">
        <f>C18/100*D18</f>
        <v>0.18360000000000001</v>
      </c>
      <c r="I18" t="s">
        <v>29</v>
      </c>
      <c r="J18">
        <f>J30/100*J5</f>
        <v>0.29747999999999997</v>
      </c>
      <c r="K18">
        <f>L30/100*J7</f>
        <v>0.33809999999999996</v>
      </c>
      <c r="L18">
        <f t="shared" ref="L18:L22" si="1">SUM(J18:K18)</f>
        <v>0.63557999999999992</v>
      </c>
      <c r="M18">
        <f>L18*1.6</f>
        <v>1.0169279999999998</v>
      </c>
    </row>
    <row r="19" spans="2:13" x14ac:dyDescent="0.25">
      <c r="B19" t="s">
        <v>12</v>
      </c>
      <c r="C19">
        <v>15.6</v>
      </c>
      <c r="D19">
        <f>_xlfn.XLOOKUP(B19,'Cost of ingredients'!$A$2:$A$19,'Cost of ingredients'!$B$2:$B$19,0,0,1)</f>
        <v>0.31</v>
      </c>
      <c r="E19">
        <f t="shared" ref="E19:E25" si="2">C19/100*D19</f>
        <v>4.836E-2</v>
      </c>
      <c r="I19" t="s">
        <v>32</v>
      </c>
      <c r="J19">
        <f>J31/100*J6</f>
        <v>0.37768500000000005</v>
      </c>
      <c r="K19">
        <f>L31/100*J8</f>
        <v>0.55872300000000008</v>
      </c>
      <c r="L19">
        <f t="shared" si="1"/>
        <v>0.93640800000000013</v>
      </c>
      <c r="M19">
        <f>L19*1.3</f>
        <v>1.2173304000000003</v>
      </c>
    </row>
    <row r="20" spans="2:13" x14ac:dyDescent="0.25">
      <c r="B20" t="s">
        <v>14</v>
      </c>
      <c r="C20">
        <v>20.5</v>
      </c>
      <c r="D20">
        <f>_xlfn.XLOOKUP(B20,'Cost of ingredients'!$A$2:$A$19,'Cost of ingredients'!$B$2:$B$19,0,0,1)</f>
        <v>0.27</v>
      </c>
      <c r="E20">
        <f t="shared" si="2"/>
        <v>5.5350000000000003E-2</v>
      </c>
      <c r="H20" t="s">
        <v>50</v>
      </c>
      <c r="I20" t="s">
        <v>2</v>
      </c>
      <c r="J20">
        <f>J29/100*J9</f>
        <v>0.31825500000000007</v>
      </c>
      <c r="K20">
        <f>L29/100*J12</f>
        <v>0.2006125</v>
      </c>
      <c r="L20">
        <f t="shared" si="1"/>
        <v>0.51886750000000004</v>
      </c>
      <c r="M20">
        <f>L20*1.6</f>
        <v>0.83018800000000015</v>
      </c>
    </row>
    <row r="21" spans="2:13" x14ac:dyDescent="0.25">
      <c r="B21" t="s">
        <v>17</v>
      </c>
      <c r="C21">
        <v>3.5</v>
      </c>
      <c r="D21">
        <f>_xlfn.XLOOKUP(B21,'Cost of ingredients'!$A$2:$A$19,'Cost of ingredients'!$B$2:$B$19,0,0,1)</f>
        <v>0.81</v>
      </c>
      <c r="E21">
        <f t="shared" si="2"/>
        <v>2.8350000000000004E-2</v>
      </c>
      <c r="I21" t="s">
        <v>29</v>
      </c>
      <c r="J21">
        <f>J30/100*J10</f>
        <v>0.31133999999999995</v>
      </c>
      <c r="K21">
        <f>L30/100*J12</f>
        <v>0.2006125</v>
      </c>
      <c r="L21">
        <f t="shared" si="1"/>
        <v>0.51195249999999992</v>
      </c>
      <c r="M21">
        <f>L21*1.6</f>
        <v>0.81912399999999996</v>
      </c>
    </row>
    <row r="22" spans="2:13" x14ac:dyDescent="0.25">
      <c r="B22" t="s">
        <v>22</v>
      </c>
      <c r="C22">
        <v>3</v>
      </c>
      <c r="D22">
        <f>_xlfn.XLOOKUP(B22,'Cost of ingredients'!$A$2:$A$19,'Cost of ingredients'!$B$2:$B$19,0,0,1)</f>
        <v>0.46</v>
      </c>
      <c r="E22">
        <f t="shared" si="2"/>
        <v>1.38E-2</v>
      </c>
      <c r="I22" t="s">
        <v>32</v>
      </c>
      <c r="J22">
        <f>J31/100*J11</f>
        <v>0.54205139999999996</v>
      </c>
      <c r="K22">
        <f>L31/100*J13</f>
        <v>0.42765360000000008</v>
      </c>
      <c r="L22">
        <f t="shared" si="1"/>
        <v>0.96970500000000004</v>
      </c>
      <c r="M22">
        <f>L22*1.3</f>
        <v>1.2606165</v>
      </c>
    </row>
    <row r="23" spans="2:13" x14ac:dyDescent="0.25">
      <c r="B23" t="s">
        <v>24</v>
      </c>
      <c r="C23">
        <v>1.9</v>
      </c>
      <c r="D23">
        <f>_xlfn.XLOOKUP(B23,'Cost of ingredients'!$A$2:$A$19,'Cost of ingredients'!$B$2:$B$19,0,0,1)</f>
        <v>1.1200000000000001</v>
      </c>
      <c r="E23">
        <f t="shared" si="2"/>
        <v>2.128E-2</v>
      </c>
    </row>
    <row r="24" spans="2:13" x14ac:dyDescent="0.25">
      <c r="B24" t="s">
        <v>26</v>
      </c>
      <c r="C24">
        <v>1.2</v>
      </c>
      <c r="D24">
        <f>_xlfn.XLOOKUP(B24,'Cost of ingredients'!$A$2:$A$19,'Cost of ingredients'!$B$2:$B$19,0,0,1)</f>
        <v>1.8</v>
      </c>
      <c r="E24">
        <f t="shared" si="2"/>
        <v>2.1600000000000001E-2</v>
      </c>
    </row>
    <row r="25" spans="2:13" x14ac:dyDescent="0.25">
      <c r="B25" t="s">
        <v>28</v>
      </c>
      <c r="C25">
        <v>0.3</v>
      </c>
      <c r="D25">
        <f>_xlfn.XLOOKUP(B25,'Cost of ingredients'!$A$2:$A$19,'Cost of ingredients'!$B$2:$B$19,0,0,1)</f>
        <v>8.1</v>
      </c>
      <c r="E25">
        <f t="shared" si="2"/>
        <v>2.4299999999999999E-2</v>
      </c>
    </row>
    <row r="26" spans="2:13" x14ac:dyDescent="0.25">
      <c r="B26" t="s">
        <v>27</v>
      </c>
      <c r="C26">
        <f>SUM(C18:C25)</f>
        <v>100</v>
      </c>
      <c r="D26">
        <f>_xlfn.XLOOKUP(B27,'Cost of ingredients'!$A$2:$A$19,'Cost of ingredients'!$B$2:$B$19,0,0,1)</f>
        <v>0</v>
      </c>
      <c r="E26">
        <f>SUM(E18:E25)</f>
        <v>0.39663999999999999</v>
      </c>
    </row>
    <row r="27" spans="2:13" x14ac:dyDescent="0.25">
      <c r="H27" s="2" t="s">
        <v>3</v>
      </c>
    </row>
    <row r="28" spans="2:13" x14ac:dyDescent="0.25">
      <c r="B28" s="1" t="s">
        <v>32</v>
      </c>
      <c r="H28" t="s">
        <v>9</v>
      </c>
      <c r="I28" t="s">
        <v>10</v>
      </c>
      <c r="J28" t="s">
        <v>5</v>
      </c>
      <c r="K28" t="s">
        <v>11</v>
      </c>
      <c r="L28" t="s">
        <v>5</v>
      </c>
    </row>
    <row r="29" spans="2:13" x14ac:dyDescent="0.25">
      <c r="B29" t="s">
        <v>4</v>
      </c>
      <c r="C29" t="s">
        <v>5</v>
      </c>
      <c r="D29" t="s">
        <v>40</v>
      </c>
      <c r="E29" t="s">
        <v>41</v>
      </c>
      <c r="H29" t="s">
        <v>13</v>
      </c>
      <c r="I29" t="s">
        <v>13</v>
      </c>
      <c r="J29">
        <v>75</v>
      </c>
      <c r="K29" t="s">
        <v>8</v>
      </c>
      <c r="L29">
        <v>25</v>
      </c>
    </row>
    <row r="30" spans="2:13" x14ac:dyDescent="0.25">
      <c r="B30" t="s">
        <v>7</v>
      </c>
      <c r="C30">
        <v>52</v>
      </c>
      <c r="D30">
        <f>_xlfn.XLOOKUP(B30,'Cost of ingredients'!$A$2:$A$19,'Cost of ingredients'!$B$2:$B$19,0,0,1)</f>
        <v>0.34</v>
      </c>
      <c r="E30">
        <f>C30/100*D30</f>
        <v>0.17680000000000001</v>
      </c>
      <c r="H30" t="s">
        <v>16</v>
      </c>
      <c r="I30" t="s">
        <v>16</v>
      </c>
      <c r="J30">
        <v>75</v>
      </c>
      <c r="K30" t="s">
        <v>8</v>
      </c>
      <c r="L30">
        <v>25</v>
      </c>
    </row>
    <row r="31" spans="2:13" x14ac:dyDescent="0.25">
      <c r="B31" t="s">
        <v>12</v>
      </c>
      <c r="C31">
        <v>15.3</v>
      </c>
      <c r="D31">
        <f>_xlfn.XLOOKUP(B31,'Cost of ingredients'!$A$2:$A$19,'Cost of ingredients'!$B$2:$B$19,0,0,1)</f>
        <v>0.31</v>
      </c>
      <c r="E31">
        <f t="shared" ref="E31:E37" si="3">C31/100*D31</f>
        <v>4.743E-2</v>
      </c>
      <c r="H31" t="s">
        <v>19</v>
      </c>
      <c r="I31" t="s">
        <v>20</v>
      </c>
      <c r="J31">
        <v>66</v>
      </c>
      <c r="K31" t="s">
        <v>21</v>
      </c>
      <c r="L31">
        <v>33</v>
      </c>
    </row>
    <row r="32" spans="2:13" x14ac:dyDescent="0.25">
      <c r="B32" t="s">
        <v>33</v>
      </c>
      <c r="C32">
        <v>19</v>
      </c>
      <c r="D32">
        <f>_xlfn.XLOOKUP(B32,'Cost of ingredients'!$A$2:$A$19,'Cost of ingredients'!$B$2:$B$19,0,0,1)</f>
        <v>1.21</v>
      </c>
      <c r="E32">
        <f t="shared" si="3"/>
        <v>0.22989999999999999</v>
      </c>
    </row>
    <row r="33" spans="2:5" x14ac:dyDescent="0.25">
      <c r="B33" t="s">
        <v>17</v>
      </c>
      <c r="C33">
        <v>6</v>
      </c>
      <c r="D33">
        <f>_xlfn.XLOOKUP(B33,'Cost of ingredients'!$A$2:$A$19,'Cost of ingredients'!$B$2:$B$19,0,0,1)</f>
        <v>0.81</v>
      </c>
      <c r="E33">
        <f t="shared" si="3"/>
        <v>4.8600000000000004E-2</v>
      </c>
    </row>
    <row r="34" spans="2:5" x14ac:dyDescent="0.25">
      <c r="B34" t="s">
        <v>22</v>
      </c>
      <c r="C34">
        <v>3</v>
      </c>
      <c r="D34">
        <f>_xlfn.XLOOKUP(B34,'Cost of ingredients'!$A$2:$A$19,'Cost of ingredients'!$B$2:$B$19,0,0,1)</f>
        <v>0.46</v>
      </c>
      <c r="E34">
        <f t="shared" si="3"/>
        <v>1.38E-2</v>
      </c>
    </row>
    <row r="35" spans="2:5" x14ac:dyDescent="0.25">
      <c r="B35" t="s">
        <v>24</v>
      </c>
      <c r="C35">
        <v>2.1</v>
      </c>
      <c r="D35">
        <f>_xlfn.XLOOKUP(B35,'Cost of ingredients'!$A$2:$A$19,'Cost of ingredients'!$B$2:$B$19,0,0,1)</f>
        <v>1.1200000000000001</v>
      </c>
      <c r="E35">
        <f t="shared" si="3"/>
        <v>2.3520000000000003E-2</v>
      </c>
    </row>
    <row r="36" spans="2:5" x14ac:dyDescent="0.25">
      <c r="B36" t="s">
        <v>26</v>
      </c>
      <c r="C36">
        <v>1.3</v>
      </c>
      <c r="D36">
        <f>_xlfn.XLOOKUP(B36,'Cost of ingredients'!$A$2:$A$19,'Cost of ingredients'!$B$2:$B$19,0,0,1)</f>
        <v>1.8</v>
      </c>
      <c r="E36">
        <f t="shared" si="3"/>
        <v>2.3400000000000004E-2</v>
      </c>
    </row>
    <row r="37" spans="2:5" x14ac:dyDescent="0.25">
      <c r="B37" t="s">
        <v>34</v>
      </c>
      <c r="C37">
        <v>0.8</v>
      </c>
      <c r="D37">
        <f>_xlfn.XLOOKUP(B37,'Cost of ingredients'!$A$2:$A$19,'Cost of ingredients'!$B$2:$B$19,0,0,1)</f>
        <v>1.1000000000000001</v>
      </c>
      <c r="E37">
        <f t="shared" si="3"/>
        <v>8.8000000000000005E-3</v>
      </c>
    </row>
    <row r="38" spans="2:5" x14ac:dyDescent="0.25">
      <c r="B38" t="s">
        <v>28</v>
      </c>
      <c r="C38">
        <v>0.5</v>
      </c>
      <c r="D38">
        <f>_xlfn.XLOOKUP(B39,'Cost of ingredients'!$A$2:$A$19,'Cost of ingredients'!$B$2:$B$19,0,0,1)</f>
        <v>0</v>
      </c>
      <c r="E38">
        <f>SUM(E30:E37)</f>
        <v>0.57225000000000004</v>
      </c>
    </row>
    <row r="39" spans="2:5" x14ac:dyDescent="0.25">
      <c r="B39" t="s">
        <v>27</v>
      </c>
      <c r="C39">
        <f>SUM(C30:C38)</f>
        <v>99.999999999999986</v>
      </c>
    </row>
    <row r="41" spans="2:5" x14ac:dyDescent="0.25">
      <c r="B41" s="2" t="s">
        <v>6</v>
      </c>
    </row>
    <row r="42" spans="2:5" x14ac:dyDescent="0.25">
      <c r="B42" s="1" t="s">
        <v>8</v>
      </c>
    </row>
    <row r="43" spans="2:5" x14ac:dyDescent="0.25">
      <c r="B43" t="s">
        <v>4</v>
      </c>
      <c r="C43" t="s">
        <v>5</v>
      </c>
      <c r="D43" t="s">
        <v>40</v>
      </c>
      <c r="E43" t="s">
        <v>41</v>
      </c>
    </row>
    <row r="44" spans="2:5" x14ac:dyDescent="0.25">
      <c r="B44" t="s">
        <v>15</v>
      </c>
      <c r="C44">
        <v>64</v>
      </c>
      <c r="D44">
        <f>_xlfn.XLOOKUP(B44,'Cost of ingredients'!$A$2:$A$19,'Cost of ingredients'!$B$2:$B$19,0,0,1)</f>
        <v>0.36</v>
      </c>
      <c r="E44">
        <f>C44/100*D44</f>
        <v>0.23039999999999999</v>
      </c>
    </row>
    <row r="45" spans="2:5" x14ac:dyDescent="0.25">
      <c r="B45" t="s">
        <v>18</v>
      </c>
      <c r="C45">
        <v>30</v>
      </c>
      <c r="D45">
        <f>_xlfn.XLOOKUP(B45,'Cost of ingredients'!$A$2:$A$19,'Cost of ingredients'!$B$2:$B$19,0,0,1)</f>
        <v>0</v>
      </c>
      <c r="E45">
        <f t="shared" ref="E45:E47" si="4">C45/100*D45</f>
        <v>0</v>
      </c>
    </row>
    <row r="46" spans="2:5" x14ac:dyDescent="0.25">
      <c r="B46" t="s">
        <v>23</v>
      </c>
      <c r="C46">
        <v>5.5</v>
      </c>
      <c r="D46">
        <f>_xlfn.XLOOKUP(B46,'Cost of ingredients'!$A$2:$A$19,'Cost of ingredients'!$B$2:$B$19,0,0,1)</f>
        <v>20.399999999999999</v>
      </c>
      <c r="E46">
        <f t="shared" si="4"/>
        <v>1.1219999999999999</v>
      </c>
    </row>
    <row r="47" spans="2:5" x14ac:dyDescent="0.25">
      <c r="B47" t="s">
        <v>25</v>
      </c>
      <c r="C47">
        <v>0.5</v>
      </c>
      <c r="D47">
        <f>_xlfn.XLOOKUP(B47,'Cost of ingredients'!$A$2:$A$19,'Cost of ingredients'!$B$2:$B$19,0,0,1)</f>
        <v>0</v>
      </c>
      <c r="E47">
        <f t="shared" si="4"/>
        <v>0</v>
      </c>
    </row>
    <row r="48" spans="2:5" x14ac:dyDescent="0.25">
      <c r="B48" t="s">
        <v>27</v>
      </c>
      <c r="C48">
        <f>SUM(C44:C47)</f>
        <v>100</v>
      </c>
      <c r="D48">
        <f>_xlfn.XLOOKUP(B49,'Cost of ingredients'!$A$2:$A$19,'Cost of ingredients'!$B$2:$B$19,0,0,1)</f>
        <v>0</v>
      </c>
      <c r="E48">
        <f>SUM(E40:E47)</f>
        <v>1.3523999999999998</v>
      </c>
    </row>
    <row r="51" spans="2:5" x14ac:dyDescent="0.25">
      <c r="B51" s="1" t="s">
        <v>21</v>
      </c>
    </row>
    <row r="52" spans="2:5" x14ac:dyDescent="0.25">
      <c r="B52" t="s">
        <v>4</v>
      </c>
      <c r="C52" t="s">
        <v>5</v>
      </c>
      <c r="D52" t="s">
        <v>40</v>
      </c>
      <c r="E52" t="s">
        <v>41</v>
      </c>
    </row>
    <row r="53" spans="2:5" x14ac:dyDescent="0.25">
      <c r="B53" t="s">
        <v>15</v>
      </c>
      <c r="C53">
        <v>60</v>
      </c>
      <c r="D53">
        <f>_xlfn.XLOOKUP(B53,'Cost of ingredients'!$A$2:$A$19,'Cost of ingredients'!$B$2:$B$19,0,0,1)</f>
        <v>0.36</v>
      </c>
      <c r="E53">
        <f>C53/100*D53</f>
        <v>0.216</v>
      </c>
    </row>
    <row r="54" spans="2:5" x14ac:dyDescent="0.25">
      <c r="B54" t="s">
        <v>18</v>
      </c>
      <c r="C54">
        <v>31</v>
      </c>
      <c r="D54">
        <f>_xlfn.XLOOKUP(B54,'Cost of ingredients'!$A$2:$A$19,'Cost of ingredients'!$B$2:$B$19,0,0,1)</f>
        <v>0</v>
      </c>
      <c r="E54">
        <f t="shared" ref="E54:E58" si="5">C54/100*D54</f>
        <v>0</v>
      </c>
    </row>
    <row r="55" spans="2:5" x14ac:dyDescent="0.25">
      <c r="B55" t="s">
        <v>23</v>
      </c>
      <c r="C55">
        <v>5</v>
      </c>
      <c r="D55">
        <f>_xlfn.XLOOKUP(B55,'Cost of ingredients'!$A$2:$A$19,'Cost of ingredients'!$B$2:$B$19,0,0,1)</f>
        <v>20.399999999999999</v>
      </c>
      <c r="E55">
        <f t="shared" si="5"/>
        <v>1.02</v>
      </c>
    </row>
    <row r="56" spans="2:5" x14ac:dyDescent="0.25">
      <c r="B56" t="s">
        <v>30</v>
      </c>
      <c r="C56">
        <v>2.8</v>
      </c>
      <c r="D56">
        <f>_xlfn.XLOOKUP(B56,'Cost of ingredients'!$A$2:$A$19,'Cost of ingredients'!$B$2:$B$19,0,0,1)</f>
        <v>7.2</v>
      </c>
      <c r="E56">
        <f t="shared" si="5"/>
        <v>0.20159999999999997</v>
      </c>
    </row>
    <row r="57" spans="2:5" x14ac:dyDescent="0.25">
      <c r="B57" t="s">
        <v>25</v>
      </c>
      <c r="C57">
        <v>0.7</v>
      </c>
      <c r="D57">
        <f>_xlfn.XLOOKUP(B57,'Cost of ingredients'!$A$2:$A$19,'Cost of ingredients'!$B$2:$B$19,0,0,1)</f>
        <v>0</v>
      </c>
      <c r="E57">
        <f t="shared" si="5"/>
        <v>0</v>
      </c>
    </row>
    <row r="58" spans="2:5" x14ac:dyDescent="0.25">
      <c r="B58" t="s">
        <v>31</v>
      </c>
      <c r="C58">
        <v>0.5</v>
      </c>
      <c r="D58">
        <f>_xlfn.XLOOKUP(B58,'Cost of ingredients'!$A$2:$A$19,'Cost of ingredients'!$B$2:$B$19,0,0,1)</f>
        <v>51.1</v>
      </c>
      <c r="E58">
        <f t="shared" si="5"/>
        <v>0.2555</v>
      </c>
    </row>
    <row r="59" spans="2:5" x14ac:dyDescent="0.25">
      <c r="B59" t="s">
        <v>27</v>
      </c>
      <c r="C59">
        <f>SUM(C53:C58)</f>
        <v>100</v>
      </c>
      <c r="D59">
        <f t="shared" ref="D59:E59" si="6">SUM(D53:D58)</f>
        <v>79.06</v>
      </c>
      <c r="E59">
        <f t="shared" si="6"/>
        <v>1.6931</v>
      </c>
    </row>
    <row r="61" spans="2:5" x14ac:dyDescent="0.25">
      <c r="B61" s="3" t="s">
        <v>50</v>
      </c>
    </row>
    <row r="62" spans="2:5" x14ac:dyDescent="0.25">
      <c r="B62" s="1" t="s">
        <v>2</v>
      </c>
    </row>
    <row r="63" spans="2:5" x14ac:dyDescent="0.25">
      <c r="B63" t="s">
        <v>4</v>
      </c>
      <c r="C63" t="s">
        <v>5</v>
      </c>
      <c r="D63" t="s">
        <v>40</v>
      </c>
      <c r="E63" t="s">
        <v>41</v>
      </c>
    </row>
    <row r="64" spans="2:5" x14ac:dyDescent="0.25">
      <c r="B64" t="s">
        <v>7</v>
      </c>
      <c r="C64">
        <v>49</v>
      </c>
      <c r="D64">
        <f>_xlfn.XLOOKUP(B64,'Cost of ingredients'!$A$2:$A$19,'Cost of ingredients'!$B$2:$B$19,0,0,1)</f>
        <v>0.34</v>
      </c>
      <c r="E64">
        <f>C64/100*D64</f>
        <v>0.1666</v>
      </c>
    </row>
    <row r="65" spans="2:5" x14ac:dyDescent="0.25">
      <c r="B65" t="s">
        <v>12</v>
      </c>
      <c r="C65">
        <v>17</v>
      </c>
      <c r="D65">
        <f>_xlfn.XLOOKUP(B65,'Cost of ingredients'!$A$2:$A$19,'Cost of ingredients'!$B$2:$B$19,0,0,1)</f>
        <v>0.31</v>
      </c>
      <c r="E65">
        <f t="shared" ref="E65:E71" si="7">C65/100*D65</f>
        <v>5.2700000000000004E-2</v>
      </c>
    </row>
    <row r="66" spans="2:5" x14ac:dyDescent="0.25">
      <c r="B66" t="s">
        <v>14</v>
      </c>
      <c r="C66">
        <v>21</v>
      </c>
      <c r="D66">
        <f>_xlfn.XLOOKUP(B66,'Cost of ingredients'!$A$2:$A$19,'Cost of ingredients'!$B$2:$B$19,0,0,1)</f>
        <v>0.27</v>
      </c>
      <c r="E66">
        <f t="shared" si="7"/>
        <v>5.67E-2</v>
      </c>
    </row>
    <row r="67" spans="2:5" x14ac:dyDescent="0.25">
      <c r="B67" t="s">
        <v>22</v>
      </c>
      <c r="C67">
        <v>7</v>
      </c>
      <c r="D67">
        <f>_xlfn.XLOOKUP(B67,'Cost of ingredients'!$A$2:$A$19,'Cost of ingredients'!$B$2:$B$19,0,0,1)</f>
        <v>0.46</v>
      </c>
      <c r="E67">
        <f t="shared" si="7"/>
        <v>3.2200000000000006E-2</v>
      </c>
    </row>
    <row r="68" spans="2:5" x14ac:dyDescent="0.25">
      <c r="B68" t="s">
        <v>17</v>
      </c>
      <c r="C68">
        <v>2.1</v>
      </c>
      <c r="D68">
        <f>_xlfn.XLOOKUP(B68,'Cost of ingredients'!$A$2:$A$19,'Cost of ingredients'!$B$2:$B$19,0,0,1)</f>
        <v>0.81</v>
      </c>
      <c r="E68">
        <f t="shared" si="7"/>
        <v>1.7010000000000001E-2</v>
      </c>
    </row>
    <row r="69" spans="2:5" x14ac:dyDescent="0.25">
      <c r="B69" t="s">
        <v>24</v>
      </c>
      <c r="C69">
        <v>1.9</v>
      </c>
      <c r="D69">
        <f>_xlfn.XLOOKUP(B69,'Cost of ingredients'!$A$2:$A$19,'Cost of ingredients'!$B$2:$B$19,0,0,1)</f>
        <v>1.1200000000000001</v>
      </c>
      <c r="E69">
        <f t="shared" si="7"/>
        <v>2.128E-2</v>
      </c>
    </row>
    <row r="70" spans="2:5" x14ac:dyDescent="0.25">
      <c r="B70" t="s">
        <v>26</v>
      </c>
      <c r="C70">
        <v>1.1000000000000001</v>
      </c>
      <c r="D70">
        <f>_xlfn.XLOOKUP(B70,'Cost of ingredients'!$A$2:$A$19,'Cost of ingredients'!$B$2:$B$19,0,0,1)</f>
        <v>1.8</v>
      </c>
      <c r="E70">
        <f t="shared" si="7"/>
        <v>1.9800000000000002E-2</v>
      </c>
    </row>
    <row r="71" spans="2:5" x14ac:dyDescent="0.25">
      <c r="B71" t="s">
        <v>51</v>
      </c>
      <c r="C71">
        <v>0.9</v>
      </c>
      <c r="D71">
        <f>_xlfn.XLOOKUP(B71,'Cost of ingredients'!$A$2:$A$19,'Cost of ingredients'!$B$2:$B$19,0,0,1)</f>
        <v>6.45</v>
      </c>
      <c r="E71">
        <f t="shared" si="7"/>
        <v>5.8050000000000011E-2</v>
      </c>
    </row>
    <row r="72" spans="2:5" x14ac:dyDescent="0.25">
      <c r="B72" t="s">
        <v>27</v>
      </c>
      <c r="C72">
        <f>SUM(C64:C71)</f>
        <v>100</v>
      </c>
      <c r="D72">
        <f t="shared" ref="D72:E72" si="8">SUM(D64:D71)</f>
        <v>11.56</v>
      </c>
      <c r="E72">
        <f t="shared" si="8"/>
        <v>0.42434000000000005</v>
      </c>
    </row>
    <row r="74" spans="2:5" x14ac:dyDescent="0.25">
      <c r="B74" s="1" t="s">
        <v>29</v>
      </c>
    </row>
    <row r="75" spans="2:5" x14ac:dyDescent="0.25">
      <c r="B75" t="s">
        <v>4</v>
      </c>
      <c r="C75" t="s">
        <v>5</v>
      </c>
      <c r="D75" t="s">
        <v>40</v>
      </c>
      <c r="E75" t="s">
        <v>41</v>
      </c>
    </row>
    <row r="76" spans="2:5" x14ac:dyDescent="0.25">
      <c r="B76" t="s">
        <v>7</v>
      </c>
      <c r="C76">
        <v>49.5</v>
      </c>
      <c r="D76">
        <f>_xlfn.XLOOKUP(B76,'Cost of ingredients'!$A$2:$A$19,'Cost of ingredients'!$B$2:$B$19,0,0,1)</f>
        <v>0.34</v>
      </c>
      <c r="E76">
        <f>C76/100*D76</f>
        <v>0.16830000000000001</v>
      </c>
    </row>
    <row r="77" spans="2:5" x14ac:dyDescent="0.25">
      <c r="B77" t="s">
        <v>12</v>
      </c>
      <c r="C77">
        <v>17.2</v>
      </c>
      <c r="D77">
        <f>_xlfn.XLOOKUP(B77,'Cost of ingredients'!$A$2:$A$19,'Cost of ingredients'!$B$2:$B$19,0,0,1)</f>
        <v>0.31</v>
      </c>
      <c r="E77">
        <f t="shared" ref="E77:E83" si="9">C77/100*D77</f>
        <v>5.3319999999999992E-2</v>
      </c>
    </row>
    <row r="78" spans="2:5" x14ac:dyDescent="0.25">
      <c r="B78" t="s">
        <v>14</v>
      </c>
      <c r="C78">
        <v>20.5</v>
      </c>
      <c r="D78">
        <f>_xlfn.XLOOKUP(B78,'Cost of ingredients'!$A$2:$A$19,'Cost of ingredients'!$B$2:$B$19,0,0,1)</f>
        <v>0.27</v>
      </c>
      <c r="E78">
        <f t="shared" si="9"/>
        <v>5.5350000000000003E-2</v>
      </c>
    </row>
    <row r="79" spans="2:5" x14ac:dyDescent="0.25">
      <c r="B79" t="s">
        <v>22</v>
      </c>
      <c r="C79">
        <v>7.2</v>
      </c>
      <c r="D79">
        <f>_xlfn.XLOOKUP(B79,'Cost of ingredients'!$A$2:$A$19,'Cost of ingredients'!$B$2:$B$19,0,0,1)</f>
        <v>0.46</v>
      </c>
      <c r="E79">
        <f t="shared" si="9"/>
        <v>3.3120000000000004E-2</v>
      </c>
    </row>
    <row r="80" spans="2:5" x14ac:dyDescent="0.25">
      <c r="B80" t="s">
        <v>17</v>
      </c>
      <c r="C80">
        <v>2.2999999999999998</v>
      </c>
      <c r="D80">
        <f>_xlfn.XLOOKUP(B80,'Cost of ingredients'!$A$2:$A$19,'Cost of ingredients'!$B$2:$B$19,0,0,1)</f>
        <v>0.81</v>
      </c>
      <c r="E80">
        <f t="shared" si="9"/>
        <v>1.8630000000000001E-2</v>
      </c>
    </row>
    <row r="81" spans="2:5" x14ac:dyDescent="0.25">
      <c r="B81" t="s">
        <v>24</v>
      </c>
      <c r="C81">
        <v>1.5</v>
      </c>
      <c r="D81">
        <f>_xlfn.XLOOKUP(B81,'Cost of ingredients'!$A$2:$A$19,'Cost of ingredients'!$B$2:$B$19,0,0,1)</f>
        <v>1.1200000000000001</v>
      </c>
      <c r="E81">
        <f t="shared" si="9"/>
        <v>1.6800000000000002E-2</v>
      </c>
    </row>
    <row r="82" spans="2:5" x14ac:dyDescent="0.25">
      <c r="B82" t="s">
        <v>26</v>
      </c>
      <c r="C82">
        <v>1</v>
      </c>
      <c r="D82">
        <f>_xlfn.XLOOKUP(B82,'Cost of ingredients'!$A$2:$A$19,'Cost of ingredients'!$B$2:$B$19,0,0,1)</f>
        <v>1.8</v>
      </c>
      <c r="E82">
        <f t="shared" si="9"/>
        <v>1.8000000000000002E-2</v>
      </c>
    </row>
    <row r="83" spans="2:5" x14ac:dyDescent="0.25">
      <c r="B83" t="s">
        <v>51</v>
      </c>
      <c r="C83">
        <v>0.8</v>
      </c>
      <c r="D83">
        <f>_xlfn.XLOOKUP(B83,'Cost of ingredients'!$A$2:$A$19,'Cost of ingredients'!$B$2:$B$19,0,0,1)</f>
        <v>6.45</v>
      </c>
      <c r="E83">
        <f t="shared" si="9"/>
        <v>5.16E-2</v>
      </c>
    </row>
    <row r="84" spans="2:5" x14ac:dyDescent="0.25">
      <c r="B84" t="s">
        <v>27</v>
      </c>
      <c r="C84">
        <f>SUM(C76:C83)</f>
        <v>100</v>
      </c>
      <c r="D84">
        <f>SUM(D76:D83)</f>
        <v>11.56</v>
      </c>
      <c r="E84">
        <f>SUM(E76:E83)</f>
        <v>0.41511999999999993</v>
      </c>
    </row>
    <row r="86" spans="2:5" x14ac:dyDescent="0.25">
      <c r="B86" s="1" t="s">
        <v>32</v>
      </c>
    </row>
    <row r="87" spans="2:5" x14ac:dyDescent="0.25">
      <c r="B87" t="s">
        <v>4</v>
      </c>
      <c r="C87" t="s">
        <v>5</v>
      </c>
      <c r="D87" t="s">
        <v>40</v>
      </c>
      <c r="E87" t="s">
        <v>41</v>
      </c>
    </row>
    <row r="88" spans="2:5" x14ac:dyDescent="0.25">
      <c r="B88" t="s">
        <v>7</v>
      </c>
      <c r="C88">
        <v>46</v>
      </c>
      <c r="D88">
        <f>_xlfn.XLOOKUP(B88,'Cost of ingredients'!$A$2:$A$19,'Cost of ingredients'!$B$2:$B$19,0,0,1)</f>
        <v>0.34</v>
      </c>
      <c r="E88">
        <f>C88/100*D88</f>
        <v>0.15640000000000001</v>
      </c>
    </row>
    <row r="89" spans="2:5" x14ac:dyDescent="0.25">
      <c r="B89" t="s">
        <v>12</v>
      </c>
      <c r="C89">
        <v>20</v>
      </c>
      <c r="D89">
        <f>_xlfn.XLOOKUP(B89,'Cost of ingredients'!$A$2:$A$19,'Cost of ingredients'!$B$2:$B$19,0,0,1)</f>
        <v>0.31</v>
      </c>
      <c r="E89">
        <f t="shared" ref="E89:E95" si="10">C89/100*D89</f>
        <v>6.2E-2</v>
      </c>
    </row>
    <row r="90" spans="2:5" x14ac:dyDescent="0.25">
      <c r="B90" t="s">
        <v>33</v>
      </c>
      <c r="C90">
        <v>22</v>
      </c>
      <c r="D90">
        <f>_xlfn.XLOOKUP(B90,'Cost of ingredients'!$A$2:$A$19,'Cost of ingredients'!$B$2:$B$19,0,0,1)</f>
        <v>1.21</v>
      </c>
      <c r="E90">
        <f t="shared" si="10"/>
        <v>0.26619999999999999</v>
      </c>
    </row>
    <row r="91" spans="2:5" x14ac:dyDescent="0.25">
      <c r="B91" t="s">
        <v>22</v>
      </c>
      <c r="C91">
        <v>8</v>
      </c>
      <c r="D91">
        <f>_xlfn.XLOOKUP(B91,'Cost of ingredients'!$A$2:$A$19,'Cost of ingredients'!$B$2:$B$19,0,0,1)</f>
        <v>0.46</v>
      </c>
      <c r="E91">
        <f t="shared" si="10"/>
        <v>3.6799999999999999E-2</v>
      </c>
    </row>
    <row r="92" spans="2:5" x14ac:dyDescent="0.25">
      <c r="B92" t="s">
        <v>17</v>
      </c>
      <c r="C92">
        <v>1.7</v>
      </c>
      <c r="D92">
        <f>_xlfn.XLOOKUP(B92,'Cost of ingredients'!$A$2:$A$19,'Cost of ingredients'!$B$2:$B$19,0,0,1)</f>
        <v>0.81</v>
      </c>
      <c r="E92">
        <f t="shared" si="10"/>
        <v>1.3770000000000003E-2</v>
      </c>
    </row>
    <row r="93" spans="2:5" x14ac:dyDescent="0.25">
      <c r="B93" t="s">
        <v>52</v>
      </c>
      <c r="C93">
        <v>2.2999999999999998</v>
      </c>
      <c r="D93">
        <f>_xlfn.XLOOKUP(B93,'Cost of ingredients'!$A$2:$A$19,'Cost of ingredients'!$B$2:$B$19,0,0,1)</f>
        <v>10.4</v>
      </c>
      <c r="E93">
        <f t="shared" si="10"/>
        <v>0.2392</v>
      </c>
    </row>
    <row r="94" spans="2:5" x14ac:dyDescent="0.25">
      <c r="B94" t="s">
        <v>24</v>
      </c>
      <c r="C94">
        <v>2.1</v>
      </c>
      <c r="D94">
        <f>_xlfn.XLOOKUP(B94,'Cost of ingredients'!$A$2:$A$19,'Cost of ingredients'!$B$2:$B$19,0,0,1)</f>
        <v>1.1200000000000001</v>
      </c>
      <c r="E94">
        <f t="shared" si="10"/>
        <v>2.3520000000000003E-2</v>
      </c>
    </row>
    <row r="95" spans="2:5" x14ac:dyDescent="0.25">
      <c r="B95" t="s">
        <v>26</v>
      </c>
      <c r="C95">
        <v>1.3</v>
      </c>
      <c r="D95">
        <f>_xlfn.XLOOKUP(B95,'Cost of ingredients'!$A$2:$A$19,'Cost of ingredients'!$B$2:$B$19,0,0,1)</f>
        <v>1.8</v>
      </c>
      <c r="E95">
        <f t="shared" si="10"/>
        <v>2.3400000000000004E-2</v>
      </c>
    </row>
    <row r="96" spans="2:5" x14ac:dyDescent="0.25">
      <c r="B96" t="s">
        <v>27</v>
      </c>
      <c r="C96">
        <f>SUM(C88:C93)</f>
        <v>100</v>
      </c>
      <c r="D96">
        <f>SUM(D88:D95)</f>
        <v>16.450000000000003</v>
      </c>
      <c r="E96">
        <f>SUM(E88:E95)</f>
        <v>0.82128999999999996</v>
      </c>
    </row>
    <row r="99" spans="2:5" x14ac:dyDescent="0.25">
      <c r="B99" s="2" t="s">
        <v>6</v>
      </c>
    </row>
    <row r="100" spans="2:5" x14ac:dyDescent="0.25">
      <c r="B100" s="1" t="s">
        <v>8</v>
      </c>
    </row>
    <row r="101" spans="2:5" x14ac:dyDescent="0.25">
      <c r="B101" t="s">
        <v>4</v>
      </c>
      <c r="C101" t="s">
        <v>5</v>
      </c>
      <c r="D101" t="s">
        <v>40</v>
      </c>
      <c r="E101" t="s">
        <v>41</v>
      </c>
    </row>
    <row r="102" spans="2:5" x14ac:dyDescent="0.25">
      <c r="B102" t="s">
        <v>15</v>
      </c>
      <c r="C102">
        <v>62</v>
      </c>
      <c r="D102">
        <f>_xlfn.XLOOKUP(B102,'Cost of ingredients'!$A$2:$A$19,'Cost of ingredients'!$B$2:$B$19,0,0,1)</f>
        <v>0.36</v>
      </c>
      <c r="E102">
        <f>C102/100*D102</f>
        <v>0.22319999999999998</v>
      </c>
    </row>
    <row r="103" spans="2:5" x14ac:dyDescent="0.25">
      <c r="B103" t="s">
        <v>18</v>
      </c>
      <c r="C103">
        <v>30</v>
      </c>
      <c r="D103">
        <f>_xlfn.XLOOKUP(B103,'Cost of ingredients'!$A$2:$A$19,'Cost of ingredients'!$B$2:$B$19,0,0,1)</f>
        <v>0</v>
      </c>
      <c r="E103">
        <f t="shared" ref="E103:E105" si="11">C103/100*D103</f>
        <v>0</v>
      </c>
    </row>
    <row r="104" spans="2:5" x14ac:dyDescent="0.25">
      <c r="B104" t="s">
        <v>51</v>
      </c>
      <c r="C104">
        <v>7.5</v>
      </c>
      <c r="D104">
        <f>_xlfn.XLOOKUP(B104,'Cost of ingredients'!$A$2:$A$19,'Cost of ingredients'!$B$2:$B$19,0,0,1)</f>
        <v>6.45</v>
      </c>
      <c r="E104">
        <f t="shared" si="11"/>
        <v>0.48375000000000001</v>
      </c>
    </row>
    <row r="105" spans="2:5" x14ac:dyDescent="0.25">
      <c r="B105" t="s">
        <v>53</v>
      </c>
      <c r="C105">
        <v>0.5</v>
      </c>
      <c r="D105">
        <f>_xlfn.XLOOKUP(B105,'Cost of ingredients'!$A$2:$A$19,'Cost of ingredients'!$B$2:$B$19,0,0,1)</f>
        <v>19.100000000000001</v>
      </c>
      <c r="E105">
        <f t="shared" si="11"/>
        <v>9.5500000000000015E-2</v>
      </c>
    </row>
    <row r="106" spans="2:5" x14ac:dyDescent="0.25">
      <c r="B106" t="s">
        <v>27</v>
      </c>
      <c r="C106">
        <f>SUM(C102:C105)</f>
        <v>100</v>
      </c>
      <c r="D106">
        <f>_xlfn.XLOOKUP(B107,'Cost of ingredients'!$A$2:$A$19,'Cost of ingredients'!$B$2:$B$19,0,0,1)</f>
        <v>0</v>
      </c>
      <c r="E106">
        <f>SUM(E98:E105)</f>
        <v>0.80245</v>
      </c>
    </row>
    <row r="113" spans="2:5" x14ac:dyDescent="0.25">
      <c r="B113" s="1" t="s">
        <v>21</v>
      </c>
    </row>
    <row r="114" spans="2:5" x14ac:dyDescent="0.25">
      <c r="B114" t="s">
        <v>4</v>
      </c>
      <c r="C114" t="s">
        <v>5</v>
      </c>
      <c r="D114" t="s">
        <v>40</v>
      </c>
      <c r="E114" t="s">
        <v>41</v>
      </c>
    </row>
    <row r="115" spans="2:5" x14ac:dyDescent="0.25">
      <c r="B115" t="s">
        <v>15</v>
      </c>
      <c r="C115">
        <v>59.2</v>
      </c>
      <c r="D115">
        <f>_xlfn.XLOOKUP(B115,'Cost of ingredients'!$A$2:$A$19,'Cost of ingredients'!$B$2:$B$19,0,0,1)</f>
        <v>0.36</v>
      </c>
      <c r="E115">
        <f>C115/100*D115</f>
        <v>0.21312000000000003</v>
      </c>
    </row>
    <row r="116" spans="2:5" x14ac:dyDescent="0.25">
      <c r="B116" t="s">
        <v>18</v>
      </c>
      <c r="C116">
        <v>31</v>
      </c>
      <c r="D116">
        <f>_xlfn.XLOOKUP(B116,'Cost of ingredients'!$A$2:$A$19,'Cost of ingredients'!$B$2:$B$19,0,0,1)</f>
        <v>0</v>
      </c>
      <c r="E116">
        <f t="shared" ref="E116:E119" si="12">C116/100*D116</f>
        <v>0</v>
      </c>
    </row>
    <row r="117" spans="2:5" x14ac:dyDescent="0.25">
      <c r="B117" t="s">
        <v>52</v>
      </c>
      <c r="C117">
        <v>8.5</v>
      </c>
      <c r="D117">
        <f>_xlfn.XLOOKUP(B117,'Cost of ingredients'!$A$2:$A$19,'Cost of ingredients'!$B$2:$B$19,0,0,1)</f>
        <v>10.4</v>
      </c>
      <c r="E117">
        <f t="shared" si="12"/>
        <v>0.88400000000000012</v>
      </c>
    </row>
    <row r="118" spans="2:5" x14ac:dyDescent="0.25">
      <c r="B118" t="s">
        <v>53</v>
      </c>
      <c r="C118">
        <v>0.8</v>
      </c>
      <c r="D118">
        <f>_xlfn.XLOOKUP(B118,'Cost of ingredients'!$A$2:$A$19,'Cost of ingredients'!$B$2:$B$19,0,0,1)</f>
        <v>19.100000000000001</v>
      </c>
      <c r="E118">
        <f t="shared" si="12"/>
        <v>0.15280000000000002</v>
      </c>
    </row>
    <row r="119" spans="2:5" x14ac:dyDescent="0.25">
      <c r="B119" t="s">
        <v>54</v>
      </c>
      <c r="C119">
        <v>0.5</v>
      </c>
      <c r="D119">
        <f>_xlfn.XLOOKUP(B119,'Cost of ingredients'!$A$2:$A$19,'Cost of ingredients'!$B$2:$B$19,0,0,1)</f>
        <v>9.1999999999999993</v>
      </c>
      <c r="E119">
        <f t="shared" si="12"/>
        <v>4.5999999999999999E-2</v>
      </c>
    </row>
    <row r="120" spans="2:5" x14ac:dyDescent="0.25">
      <c r="E120">
        <f>SUM(E111:E119)</f>
        <v>1.2959200000000002</v>
      </c>
    </row>
    <row r="121" spans="2:5" x14ac:dyDescent="0.25">
      <c r="C121">
        <f>SUM(C115:C120)</f>
        <v>100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6CBD-0110-46E2-AC7C-2818E5355C42}">
  <dimension ref="B1:N36"/>
  <sheetViews>
    <sheetView zoomScale="90" zoomScaleNormal="90" workbookViewId="0">
      <selection activeCell="G25" sqref="G25"/>
    </sheetView>
  </sheetViews>
  <sheetFormatPr defaultRowHeight="15" x14ac:dyDescent="0.25"/>
  <cols>
    <col min="2" max="2" width="26.140625" customWidth="1"/>
    <col min="3" max="3" width="20.85546875" customWidth="1"/>
    <col min="6" max="6" width="35.85546875" customWidth="1"/>
    <col min="10" max="10" width="17.42578125" bestFit="1" customWidth="1"/>
    <col min="11" max="11" width="14.140625" bestFit="1" customWidth="1"/>
    <col min="13" max="13" width="14.42578125" bestFit="1" customWidth="1"/>
  </cols>
  <sheetData>
    <row r="1" spans="2:14" x14ac:dyDescent="0.25">
      <c r="B1" s="2" t="s">
        <v>55</v>
      </c>
    </row>
    <row r="2" spans="2:14" x14ac:dyDescent="0.25">
      <c r="B2" s="1" t="s">
        <v>2</v>
      </c>
    </row>
    <row r="3" spans="2:14" x14ac:dyDescent="0.25">
      <c r="B3" t="s">
        <v>4</v>
      </c>
      <c r="C3" t="s">
        <v>5</v>
      </c>
      <c r="F3" s="2" t="s">
        <v>56</v>
      </c>
      <c r="J3" s="2" t="s">
        <v>3</v>
      </c>
    </row>
    <row r="4" spans="2:14" x14ac:dyDescent="0.25">
      <c r="B4" t="s">
        <v>7</v>
      </c>
      <c r="C4">
        <v>49</v>
      </c>
      <c r="F4" s="1" t="s">
        <v>8</v>
      </c>
      <c r="J4" t="s">
        <v>9</v>
      </c>
      <c r="K4" t="s">
        <v>10</v>
      </c>
      <c r="L4" t="s">
        <v>5</v>
      </c>
      <c r="M4" t="s">
        <v>11</v>
      </c>
      <c r="N4" t="s">
        <v>5</v>
      </c>
    </row>
    <row r="5" spans="2:14" x14ac:dyDescent="0.25">
      <c r="B5" t="s">
        <v>12</v>
      </c>
      <c r="C5">
        <v>17</v>
      </c>
      <c r="F5" t="s">
        <v>4</v>
      </c>
      <c r="G5" t="s">
        <v>5</v>
      </c>
      <c r="J5" t="s">
        <v>13</v>
      </c>
      <c r="K5" t="s">
        <v>13</v>
      </c>
      <c r="L5">
        <v>75</v>
      </c>
      <c r="M5" t="s">
        <v>8</v>
      </c>
      <c r="N5">
        <v>25</v>
      </c>
    </row>
    <row r="6" spans="2:14" x14ac:dyDescent="0.25">
      <c r="B6" t="s">
        <v>14</v>
      </c>
      <c r="C6">
        <v>21</v>
      </c>
      <c r="F6" t="s">
        <v>15</v>
      </c>
      <c r="G6">
        <v>62</v>
      </c>
      <c r="J6" t="s">
        <v>16</v>
      </c>
      <c r="K6" t="s">
        <v>16</v>
      </c>
      <c r="L6">
        <v>75</v>
      </c>
      <c r="M6" t="s">
        <v>8</v>
      </c>
      <c r="N6">
        <v>25</v>
      </c>
    </row>
    <row r="7" spans="2:14" x14ac:dyDescent="0.25">
      <c r="B7" t="s">
        <v>22</v>
      </c>
      <c r="C7">
        <v>7</v>
      </c>
      <c r="F7" t="s">
        <v>18</v>
      </c>
      <c r="G7">
        <v>30</v>
      </c>
      <c r="J7" t="s">
        <v>19</v>
      </c>
      <c r="K7" t="s">
        <v>20</v>
      </c>
      <c r="L7">
        <v>67</v>
      </c>
      <c r="M7" t="s">
        <v>21</v>
      </c>
      <c r="N7">
        <v>33</v>
      </c>
    </row>
    <row r="8" spans="2:14" x14ac:dyDescent="0.25">
      <c r="B8" t="s">
        <v>17</v>
      </c>
      <c r="C8">
        <v>2.1</v>
      </c>
      <c r="F8" t="s">
        <v>51</v>
      </c>
      <c r="G8">
        <v>7.5</v>
      </c>
    </row>
    <row r="9" spans="2:14" x14ac:dyDescent="0.25">
      <c r="B9" t="s">
        <v>24</v>
      </c>
      <c r="C9">
        <v>1.9</v>
      </c>
      <c r="F9" t="s">
        <v>53</v>
      </c>
      <c r="G9">
        <v>0.5</v>
      </c>
    </row>
    <row r="10" spans="2:14" x14ac:dyDescent="0.25">
      <c r="B10" t="s">
        <v>26</v>
      </c>
      <c r="C10">
        <v>1.1000000000000001</v>
      </c>
      <c r="F10" t="s">
        <v>27</v>
      </c>
      <c r="G10">
        <f>SUM(G6:G9)</f>
        <v>100</v>
      </c>
    </row>
    <row r="11" spans="2:14" x14ac:dyDescent="0.25">
      <c r="B11" t="s">
        <v>51</v>
      </c>
      <c r="C11">
        <v>0.9</v>
      </c>
    </row>
    <row r="12" spans="2:14" x14ac:dyDescent="0.25">
      <c r="B12" t="s">
        <v>27</v>
      </c>
      <c r="C12">
        <f>SUM(C4:C11)</f>
        <v>100</v>
      </c>
    </row>
    <row r="14" spans="2:14" x14ac:dyDescent="0.25">
      <c r="B14" s="1" t="s">
        <v>29</v>
      </c>
    </row>
    <row r="15" spans="2:14" x14ac:dyDescent="0.25">
      <c r="B15" t="s">
        <v>4</v>
      </c>
      <c r="C15" t="s">
        <v>5</v>
      </c>
    </row>
    <row r="16" spans="2:14" x14ac:dyDescent="0.25">
      <c r="B16" t="s">
        <v>7</v>
      </c>
      <c r="C16">
        <v>49.5</v>
      </c>
    </row>
    <row r="17" spans="2:7" x14ac:dyDescent="0.25">
      <c r="B17" t="s">
        <v>12</v>
      </c>
      <c r="C17">
        <v>17.2</v>
      </c>
      <c r="F17" s="1" t="s">
        <v>21</v>
      </c>
    </row>
    <row r="18" spans="2:7" x14ac:dyDescent="0.25">
      <c r="B18" t="s">
        <v>14</v>
      </c>
      <c r="C18">
        <v>20.5</v>
      </c>
      <c r="F18" t="s">
        <v>4</v>
      </c>
      <c r="G18" t="s">
        <v>5</v>
      </c>
    </row>
    <row r="19" spans="2:7" x14ac:dyDescent="0.25">
      <c r="B19" t="s">
        <v>22</v>
      </c>
      <c r="C19">
        <v>7.2</v>
      </c>
      <c r="F19" t="s">
        <v>15</v>
      </c>
      <c r="G19">
        <v>59.2</v>
      </c>
    </row>
    <row r="20" spans="2:7" x14ac:dyDescent="0.25">
      <c r="B20" t="s">
        <v>17</v>
      </c>
      <c r="C20">
        <v>2.2999999999999998</v>
      </c>
      <c r="F20" t="s">
        <v>18</v>
      </c>
      <c r="G20">
        <v>31</v>
      </c>
    </row>
    <row r="21" spans="2:7" x14ac:dyDescent="0.25">
      <c r="B21" t="s">
        <v>24</v>
      </c>
      <c r="C21">
        <v>1.5</v>
      </c>
      <c r="F21" t="s">
        <v>52</v>
      </c>
      <c r="G21">
        <v>8.5</v>
      </c>
    </row>
    <row r="22" spans="2:7" x14ac:dyDescent="0.25">
      <c r="B22" t="s">
        <v>26</v>
      </c>
      <c r="C22">
        <v>1</v>
      </c>
      <c r="F22" t="s">
        <v>53</v>
      </c>
      <c r="G22">
        <v>0.8</v>
      </c>
    </row>
    <row r="23" spans="2:7" x14ac:dyDescent="0.25">
      <c r="B23" t="s">
        <v>51</v>
      </c>
      <c r="C23">
        <v>0.8</v>
      </c>
      <c r="F23" t="s">
        <v>54</v>
      </c>
      <c r="G23">
        <v>0.5</v>
      </c>
    </row>
    <row r="24" spans="2:7" x14ac:dyDescent="0.25">
      <c r="B24" t="s">
        <v>27</v>
      </c>
      <c r="C24">
        <f>SUM(C16:C23)</f>
        <v>100</v>
      </c>
      <c r="F24" t="s">
        <v>27</v>
      </c>
      <c r="G24">
        <v>100</v>
      </c>
    </row>
    <row r="26" spans="2:7" x14ac:dyDescent="0.25">
      <c r="B26" s="1" t="s">
        <v>32</v>
      </c>
    </row>
    <row r="27" spans="2:7" x14ac:dyDescent="0.25">
      <c r="B27" t="s">
        <v>4</v>
      </c>
      <c r="C27" t="s">
        <v>5</v>
      </c>
    </row>
    <row r="28" spans="2:7" x14ac:dyDescent="0.25">
      <c r="B28" t="s">
        <v>7</v>
      </c>
      <c r="C28">
        <v>46</v>
      </c>
    </row>
    <row r="29" spans="2:7" x14ac:dyDescent="0.25">
      <c r="B29" t="s">
        <v>12</v>
      </c>
      <c r="C29">
        <v>20</v>
      </c>
    </row>
    <row r="30" spans="2:7" x14ac:dyDescent="0.25">
      <c r="B30" t="s">
        <v>33</v>
      </c>
      <c r="C30">
        <v>22</v>
      </c>
    </row>
    <row r="31" spans="2:7" x14ac:dyDescent="0.25">
      <c r="B31" t="s">
        <v>22</v>
      </c>
      <c r="C31">
        <v>8</v>
      </c>
    </row>
    <row r="32" spans="2:7" x14ac:dyDescent="0.25">
      <c r="B32" t="s">
        <v>17</v>
      </c>
      <c r="C32">
        <v>1.7</v>
      </c>
    </row>
    <row r="33" spans="2:3" x14ac:dyDescent="0.25">
      <c r="B33" t="s">
        <v>52</v>
      </c>
      <c r="C33">
        <v>2.2999999999999998</v>
      </c>
    </row>
    <row r="34" spans="2:3" x14ac:dyDescent="0.25">
      <c r="B34" t="s">
        <v>24</v>
      </c>
      <c r="C34">
        <v>2.1</v>
      </c>
    </row>
    <row r="35" spans="2:3" x14ac:dyDescent="0.25">
      <c r="B35" t="s">
        <v>26</v>
      </c>
      <c r="C35">
        <v>1.3</v>
      </c>
    </row>
    <row r="36" spans="2:3" x14ac:dyDescent="0.25">
      <c r="B36" t="s">
        <v>27</v>
      </c>
      <c r="C36">
        <f>SUM(C28:C33)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B059-C32F-4B49-B3DE-06EB03137ACE}">
  <dimension ref="A1:B19"/>
  <sheetViews>
    <sheetView workbookViewId="0">
      <selection activeCell="G2" sqref="G2"/>
    </sheetView>
  </sheetViews>
  <sheetFormatPr defaultRowHeight="15" x14ac:dyDescent="0.25"/>
  <cols>
    <col min="1" max="1" width="28.7109375" customWidth="1"/>
    <col min="2" max="2" width="20.42578125" customWidth="1"/>
  </cols>
  <sheetData>
    <row r="1" spans="1:2" x14ac:dyDescent="0.25">
      <c r="B1" t="s">
        <v>40</v>
      </c>
    </row>
    <row r="2" spans="1:2" x14ac:dyDescent="0.25">
      <c r="A2" t="s">
        <v>7</v>
      </c>
      <c r="B2">
        <f>340/1000</f>
        <v>0.34</v>
      </c>
    </row>
    <row r="3" spans="1:2" x14ac:dyDescent="0.25">
      <c r="A3" t="s">
        <v>12</v>
      </c>
      <c r="B3">
        <v>0.31</v>
      </c>
    </row>
    <row r="4" spans="1:2" x14ac:dyDescent="0.25">
      <c r="A4" t="s">
        <v>14</v>
      </c>
      <c r="B4">
        <v>0.27</v>
      </c>
    </row>
    <row r="5" spans="1:2" x14ac:dyDescent="0.25">
      <c r="A5" t="s">
        <v>17</v>
      </c>
      <c r="B5">
        <v>0.81</v>
      </c>
    </row>
    <row r="6" spans="1:2" x14ac:dyDescent="0.25">
      <c r="A6" t="s">
        <v>22</v>
      </c>
      <c r="B6">
        <v>0.46</v>
      </c>
    </row>
    <row r="7" spans="1:2" x14ac:dyDescent="0.25">
      <c r="A7" t="s">
        <v>24</v>
      </c>
      <c r="B7">
        <v>1.1200000000000001</v>
      </c>
    </row>
    <row r="8" spans="1:2" x14ac:dyDescent="0.25">
      <c r="A8" t="s">
        <v>26</v>
      </c>
      <c r="B8">
        <v>1.8</v>
      </c>
    </row>
    <row r="9" spans="1:2" x14ac:dyDescent="0.25">
      <c r="A9" t="s">
        <v>28</v>
      </c>
      <c r="B9">
        <v>8.1</v>
      </c>
    </row>
    <row r="10" spans="1:2" x14ac:dyDescent="0.25">
      <c r="A10" t="s">
        <v>15</v>
      </c>
      <c r="B10">
        <v>0.36</v>
      </c>
    </row>
    <row r="11" spans="1:2" x14ac:dyDescent="0.25">
      <c r="A11" t="s">
        <v>23</v>
      </c>
      <c r="B11">
        <v>20.399999999999999</v>
      </c>
    </row>
    <row r="12" spans="1:2" x14ac:dyDescent="0.25">
      <c r="A12" t="s">
        <v>30</v>
      </c>
      <c r="B12">
        <v>7.2</v>
      </c>
    </row>
    <row r="13" spans="1:2" x14ac:dyDescent="0.25">
      <c r="A13" t="s">
        <v>31</v>
      </c>
      <c r="B13">
        <v>51.1</v>
      </c>
    </row>
    <row r="14" spans="1:2" x14ac:dyDescent="0.25">
      <c r="A14" t="s">
        <v>33</v>
      </c>
      <c r="B14">
        <v>1.21</v>
      </c>
    </row>
    <row r="15" spans="1:2" x14ac:dyDescent="0.25">
      <c r="A15" t="s">
        <v>34</v>
      </c>
      <c r="B15">
        <v>1.1000000000000001</v>
      </c>
    </row>
    <row r="16" spans="1:2" x14ac:dyDescent="0.25">
      <c r="A16" t="s">
        <v>52</v>
      </c>
      <c r="B16">
        <v>10.4</v>
      </c>
    </row>
    <row r="17" spans="1:2" x14ac:dyDescent="0.25">
      <c r="A17" t="s">
        <v>51</v>
      </c>
      <c r="B17">
        <v>6.45</v>
      </c>
    </row>
    <row r="18" spans="1:2" x14ac:dyDescent="0.25">
      <c r="A18" t="s">
        <v>53</v>
      </c>
      <c r="B18">
        <v>19.100000000000001</v>
      </c>
    </row>
    <row r="19" spans="1:2" x14ac:dyDescent="0.25">
      <c r="A19" t="s">
        <v>54</v>
      </c>
      <c r="B19">
        <v>9.1999999999999993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BE6B-D18A-447E-BD2F-0F5312A0BDA6}">
  <dimension ref="B2:D14"/>
  <sheetViews>
    <sheetView workbookViewId="0">
      <selection activeCell="B9" sqref="B9"/>
    </sheetView>
  </sheetViews>
  <sheetFormatPr defaultRowHeight="15" x14ac:dyDescent="0.25"/>
  <cols>
    <col min="2" max="2" width="39.140625" customWidth="1"/>
    <col min="3" max="3" width="15.42578125" customWidth="1"/>
    <col min="4" max="4" width="18.140625" customWidth="1"/>
  </cols>
  <sheetData>
    <row r="2" spans="2:4" x14ac:dyDescent="0.25">
      <c r="B2" t="s">
        <v>57</v>
      </c>
      <c r="C2" t="s">
        <v>58</v>
      </c>
      <c r="D2" t="s">
        <v>59</v>
      </c>
    </row>
    <row r="3" spans="2:4" x14ac:dyDescent="0.25">
      <c r="B3" t="s">
        <v>60</v>
      </c>
      <c r="C3" s="4">
        <v>0.78</v>
      </c>
      <c r="D3">
        <v>1000</v>
      </c>
    </row>
    <row r="4" spans="2:4" x14ac:dyDescent="0.25">
      <c r="B4" t="s">
        <v>61</v>
      </c>
      <c r="C4" s="4">
        <v>0.66</v>
      </c>
      <c r="D4">
        <v>1300</v>
      </c>
    </row>
    <row r="5" spans="2:4" x14ac:dyDescent="0.25">
      <c r="B5" t="s">
        <v>62</v>
      </c>
      <c r="C5" s="4">
        <v>0.62</v>
      </c>
      <c r="D5">
        <v>1300</v>
      </c>
    </row>
    <row r="6" spans="2:4" x14ac:dyDescent="0.25">
      <c r="B6" t="s">
        <v>63</v>
      </c>
      <c r="C6" s="4">
        <v>0.71</v>
      </c>
      <c r="D6">
        <v>1300</v>
      </c>
    </row>
    <row r="7" spans="2:4" x14ac:dyDescent="0.25">
      <c r="B7" t="s">
        <v>64</v>
      </c>
      <c r="C7" s="4">
        <v>1.07</v>
      </c>
      <c r="D7">
        <v>1000</v>
      </c>
    </row>
    <row r="8" spans="2:4" x14ac:dyDescent="0.25">
      <c r="B8" t="s">
        <v>65</v>
      </c>
      <c r="C8" s="4">
        <v>0.72</v>
      </c>
      <c r="D8">
        <v>1000</v>
      </c>
    </row>
    <row r="9" spans="2:4" x14ac:dyDescent="0.25">
      <c r="B9" t="s">
        <v>66</v>
      </c>
      <c r="C9" s="4">
        <v>0.79610799999999993</v>
      </c>
      <c r="D9">
        <v>1100</v>
      </c>
    </row>
    <row r="10" spans="2:4" x14ac:dyDescent="0.25">
      <c r="B10" t="s">
        <v>67</v>
      </c>
      <c r="C10" s="4">
        <v>0.79694799999999999</v>
      </c>
      <c r="D10">
        <v>1100</v>
      </c>
    </row>
    <row r="11" spans="2:4" x14ac:dyDescent="0.25">
      <c r="B11" t="s">
        <v>68</v>
      </c>
      <c r="C11" s="4">
        <v>1.0272061800000001</v>
      </c>
      <c r="D11">
        <v>1100</v>
      </c>
    </row>
    <row r="12" spans="2:4" x14ac:dyDescent="0.25">
      <c r="B12" t="s">
        <v>69</v>
      </c>
      <c r="C12" s="4">
        <v>0.83018800000000015</v>
      </c>
      <c r="D12">
        <v>1100</v>
      </c>
    </row>
    <row r="13" spans="2:4" x14ac:dyDescent="0.25">
      <c r="B13" t="s">
        <v>70</v>
      </c>
      <c r="C13" s="4">
        <v>0.81912399999999996</v>
      </c>
      <c r="D13">
        <v>1100</v>
      </c>
    </row>
    <row r="14" spans="2:4" x14ac:dyDescent="0.25">
      <c r="B14" t="s">
        <v>71</v>
      </c>
      <c r="C14" s="4">
        <v>1.2606165</v>
      </c>
      <c r="D14"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D03AA-DB77-4720-ADE0-6B5F1545CB13}">
  <dimension ref="A1:C21"/>
  <sheetViews>
    <sheetView topLeftCell="A8" workbookViewId="0">
      <selection activeCell="B1" sqref="B1"/>
    </sheetView>
  </sheetViews>
  <sheetFormatPr defaultRowHeight="15" x14ac:dyDescent="0.25"/>
  <cols>
    <col min="2" max="2" width="66" customWidth="1"/>
    <col min="3" max="3" width="53.28515625" customWidth="1"/>
  </cols>
  <sheetData>
    <row r="1" spans="1:3" ht="45" x14ac:dyDescent="0.25">
      <c r="B1" s="17" t="s">
        <v>72</v>
      </c>
    </row>
    <row r="3" spans="1:3" x14ac:dyDescent="0.25">
      <c r="A3" s="20" t="s">
        <v>73</v>
      </c>
      <c r="B3" s="20" t="s">
        <v>74</v>
      </c>
    </row>
    <row r="4" spans="1:3" ht="45" x14ac:dyDescent="0.25">
      <c r="A4" s="21">
        <v>1</v>
      </c>
      <c r="B4" s="19" t="s">
        <v>75</v>
      </c>
    </row>
    <row r="5" spans="1:3" ht="45" x14ac:dyDescent="0.25">
      <c r="A5" s="21">
        <v>2</v>
      </c>
      <c r="B5" s="19" t="s">
        <v>76</v>
      </c>
    </row>
    <row r="6" spans="1:3" ht="30" x14ac:dyDescent="0.25">
      <c r="A6" s="21">
        <v>3</v>
      </c>
      <c r="B6" s="19" t="s">
        <v>77</v>
      </c>
    </row>
    <row r="7" spans="1:3" x14ac:dyDescent="0.25">
      <c r="A7" s="21">
        <v>4</v>
      </c>
      <c r="B7" s="19" t="s">
        <v>78</v>
      </c>
    </row>
    <row r="8" spans="1:3" ht="45" x14ac:dyDescent="0.25">
      <c r="A8" s="21" t="s">
        <v>79</v>
      </c>
      <c r="B8" s="19" t="s">
        <v>80</v>
      </c>
    </row>
    <row r="15" spans="1:3" x14ac:dyDescent="0.25">
      <c r="B15" s="2" t="s">
        <v>81</v>
      </c>
    </row>
    <row r="16" spans="1:3" x14ac:dyDescent="0.25">
      <c r="B16" s="18" t="s">
        <v>82</v>
      </c>
      <c r="C16" s="18" t="s">
        <v>83</v>
      </c>
    </row>
    <row r="17" spans="2:3" x14ac:dyDescent="0.25">
      <c r="B17" s="19" t="s">
        <v>84</v>
      </c>
      <c r="C17" s="19" t="s">
        <v>85</v>
      </c>
    </row>
    <row r="18" spans="2:3" x14ac:dyDescent="0.25">
      <c r="B18" s="19" t="s">
        <v>86</v>
      </c>
      <c r="C18" s="19" t="s">
        <v>85</v>
      </c>
    </row>
    <row r="19" spans="2:3" ht="45" x14ac:dyDescent="0.25">
      <c r="B19" s="19" t="s">
        <v>87</v>
      </c>
      <c r="C19" s="19" t="s">
        <v>88</v>
      </c>
    </row>
    <row r="20" spans="2:3" ht="30" x14ac:dyDescent="0.25">
      <c r="B20" s="19" t="s">
        <v>89</v>
      </c>
      <c r="C20" s="19" t="s">
        <v>90</v>
      </c>
    </row>
    <row r="21" spans="2:3" ht="30" x14ac:dyDescent="0.25">
      <c r="B21" s="19" t="s">
        <v>91</v>
      </c>
      <c r="C21" s="19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33C1-3E3F-42B2-BDF8-4AEAD8E8A8D9}">
  <dimension ref="A1:J26"/>
  <sheetViews>
    <sheetView zoomScale="85" zoomScaleNormal="85" workbookViewId="0">
      <selection activeCell="G7" sqref="G7"/>
    </sheetView>
  </sheetViews>
  <sheetFormatPr defaultRowHeight="15" x14ac:dyDescent="0.25"/>
  <cols>
    <col min="1" max="1" width="35.28515625" customWidth="1"/>
    <col min="2" max="2" width="11" bestFit="1" customWidth="1"/>
    <col min="3" max="3" width="12.5703125" bestFit="1" customWidth="1"/>
    <col min="4" max="4" width="11" bestFit="1" customWidth="1"/>
    <col min="6" max="6" width="40.140625" customWidth="1"/>
    <col min="9" max="9" width="23.42578125" customWidth="1"/>
  </cols>
  <sheetData>
    <row r="1" spans="1:10" x14ac:dyDescent="0.25">
      <c r="A1" t="s">
        <v>93</v>
      </c>
      <c r="B1" s="5">
        <v>43843</v>
      </c>
      <c r="H1" s="9" t="s">
        <v>94</v>
      </c>
      <c r="I1" s="9"/>
    </row>
    <row r="2" spans="1:10" x14ac:dyDescent="0.25">
      <c r="A2" t="s">
        <v>95</v>
      </c>
      <c r="B2" s="5">
        <v>43836</v>
      </c>
      <c r="C2" t="s">
        <v>96</v>
      </c>
      <c r="D2" s="5">
        <v>43841</v>
      </c>
      <c r="H2" s="11">
        <v>1</v>
      </c>
      <c r="I2" s="11" t="s">
        <v>97</v>
      </c>
    </row>
    <row r="3" spans="1:10" x14ac:dyDescent="0.25">
      <c r="H3" s="12">
        <v>2</v>
      </c>
      <c r="I3" s="12" t="s">
        <v>98</v>
      </c>
    </row>
    <row r="4" spans="1:10" x14ac:dyDescent="0.25">
      <c r="A4" s="9" t="s">
        <v>99</v>
      </c>
      <c r="B4" s="9" t="s">
        <v>100</v>
      </c>
      <c r="C4" s="9" t="s">
        <v>101</v>
      </c>
      <c r="D4" s="9" t="s">
        <v>102</v>
      </c>
      <c r="E4" s="9" t="s">
        <v>103</v>
      </c>
      <c r="F4" s="9" t="s">
        <v>104</v>
      </c>
      <c r="H4" s="13">
        <v>3</v>
      </c>
      <c r="I4" s="13" t="s">
        <v>105</v>
      </c>
    </row>
    <row r="5" spans="1:10" ht="30" x14ac:dyDescent="0.25">
      <c r="A5" s="22" t="s">
        <v>60</v>
      </c>
      <c r="B5" s="9" t="s">
        <v>106</v>
      </c>
      <c r="C5" s="9">
        <v>2</v>
      </c>
      <c r="D5" s="9">
        <v>1</v>
      </c>
      <c r="E5" s="9">
        <v>1</v>
      </c>
      <c r="F5" s="10" t="s">
        <v>107</v>
      </c>
      <c r="J5" s="1"/>
    </row>
    <row r="6" spans="1:10" ht="30" x14ac:dyDescent="0.25">
      <c r="A6" s="22"/>
      <c r="B6" s="9" t="s">
        <v>108</v>
      </c>
      <c r="C6" s="9">
        <v>2</v>
      </c>
      <c r="D6" s="9">
        <v>1</v>
      </c>
      <c r="E6" s="9">
        <v>1</v>
      </c>
      <c r="F6" s="10" t="s">
        <v>107</v>
      </c>
      <c r="J6" s="1"/>
    </row>
    <row r="7" spans="1:10" ht="30" x14ac:dyDescent="0.25">
      <c r="A7" s="22"/>
      <c r="B7" s="9" t="s">
        <v>109</v>
      </c>
      <c r="C7" s="9">
        <v>2</v>
      </c>
      <c r="D7" s="9">
        <v>1</v>
      </c>
      <c r="E7" s="9">
        <v>1</v>
      </c>
      <c r="F7" s="10" t="s">
        <v>107</v>
      </c>
    </row>
    <row r="8" spans="1:10" x14ac:dyDescent="0.25">
      <c r="A8" s="22" t="s">
        <v>62</v>
      </c>
      <c r="B8" s="9" t="s">
        <v>106</v>
      </c>
      <c r="C8" s="9">
        <v>1</v>
      </c>
      <c r="D8" s="9">
        <v>1</v>
      </c>
      <c r="E8" s="9">
        <v>1</v>
      </c>
      <c r="F8" s="10"/>
    </row>
    <row r="9" spans="1:10" x14ac:dyDescent="0.25">
      <c r="A9" s="22"/>
      <c r="B9" s="9" t="s">
        <v>108</v>
      </c>
      <c r="C9" s="9">
        <v>1</v>
      </c>
      <c r="D9" s="9">
        <v>1</v>
      </c>
      <c r="E9" s="9">
        <v>1</v>
      </c>
      <c r="F9" s="10"/>
      <c r="J9" s="1"/>
    </row>
    <row r="10" spans="1:10" x14ac:dyDescent="0.25">
      <c r="A10" s="22"/>
      <c r="B10" s="9" t="s">
        <v>109</v>
      </c>
      <c r="C10" s="9">
        <v>1</v>
      </c>
      <c r="D10" s="9">
        <v>1</v>
      </c>
      <c r="E10" s="9">
        <v>1</v>
      </c>
      <c r="F10" s="10"/>
    </row>
    <row r="11" spans="1:10" x14ac:dyDescent="0.25">
      <c r="A11" s="22" t="s">
        <v>66</v>
      </c>
      <c r="B11" s="9" t="s">
        <v>106</v>
      </c>
      <c r="C11" s="9">
        <v>1</v>
      </c>
      <c r="D11" s="9">
        <v>3</v>
      </c>
      <c r="E11" s="9">
        <v>1</v>
      </c>
      <c r="F11" s="10" t="s">
        <v>110</v>
      </c>
    </row>
    <row r="12" spans="1:10" x14ac:dyDescent="0.25">
      <c r="A12" s="22"/>
      <c r="B12" s="9" t="s">
        <v>108</v>
      </c>
      <c r="C12" s="9">
        <v>1</v>
      </c>
      <c r="D12" s="9">
        <v>3</v>
      </c>
      <c r="E12" s="9">
        <v>1</v>
      </c>
      <c r="F12" s="10" t="s">
        <v>110</v>
      </c>
      <c r="J12" s="1"/>
    </row>
    <row r="13" spans="1:10" x14ac:dyDescent="0.25">
      <c r="A13" s="22"/>
      <c r="B13" s="9" t="s">
        <v>109</v>
      </c>
      <c r="C13" s="9">
        <v>1</v>
      </c>
      <c r="D13" s="9">
        <v>3</v>
      </c>
      <c r="E13" s="9">
        <v>1</v>
      </c>
      <c r="F13" s="10" t="s">
        <v>110</v>
      </c>
    </row>
    <row r="14" spans="1:10" x14ac:dyDescent="0.25">
      <c r="A14" s="22" t="s">
        <v>64</v>
      </c>
      <c r="B14" s="9" t="s">
        <v>106</v>
      </c>
      <c r="C14" s="9">
        <v>3</v>
      </c>
      <c r="D14" s="9">
        <v>1</v>
      </c>
      <c r="E14" s="9">
        <v>1</v>
      </c>
      <c r="F14" s="10" t="s">
        <v>111</v>
      </c>
    </row>
    <row r="15" spans="1:10" x14ac:dyDescent="0.25">
      <c r="A15" s="22"/>
      <c r="B15" s="9" t="s">
        <v>108</v>
      </c>
      <c r="C15" s="9">
        <v>3</v>
      </c>
      <c r="D15" s="9">
        <v>1</v>
      </c>
      <c r="E15" s="9">
        <v>1</v>
      </c>
      <c r="F15" s="10" t="s">
        <v>111</v>
      </c>
    </row>
    <row r="16" spans="1:10" x14ac:dyDescent="0.25">
      <c r="A16" s="22"/>
      <c r="B16" s="9" t="s">
        <v>109</v>
      </c>
      <c r="C16" s="9">
        <v>3</v>
      </c>
      <c r="D16" s="9">
        <v>1</v>
      </c>
      <c r="E16" s="9">
        <v>1</v>
      </c>
      <c r="F16" s="10" t="s">
        <v>111</v>
      </c>
      <c r="J16" s="1"/>
    </row>
    <row r="17" spans="1:10" x14ac:dyDescent="0.25">
      <c r="A17" s="22" t="s">
        <v>65</v>
      </c>
      <c r="B17" s="9" t="s">
        <v>106</v>
      </c>
      <c r="C17" s="9">
        <v>1</v>
      </c>
      <c r="D17" s="9">
        <v>1</v>
      </c>
      <c r="E17" s="9">
        <v>1</v>
      </c>
      <c r="F17" s="10"/>
      <c r="J17" s="1"/>
    </row>
    <row r="18" spans="1:10" x14ac:dyDescent="0.25">
      <c r="A18" s="22"/>
      <c r="B18" s="9" t="s">
        <v>108</v>
      </c>
      <c r="C18" s="9">
        <v>1</v>
      </c>
      <c r="D18" s="9">
        <v>1</v>
      </c>
      <c r="E18" s="9">
        <v>1</v>
      </c>
      <c r="F18" s="10"/>
      <c r="J18" s="1"/>
    </row>
    <row r="19" spans="1:10" x14ac:dyDescent="0.25">
      <c r="A19" s="22"/>
      <c r="B19" s="9" t="s">
        <v>109</v>
      </c>
      <c r="C19" s="9">
        <v>1</v>
      </c>
      <c r="D19" s="9">
        <v>1</v>
      </c>
      <c r="E19" s="9">
        <v>1</v>
      </c>
      <c r="F19" s="10"/>
    </row>
    <row r="20" spans="1:10" x14ac:dyDescent="0.25">
      <c r="A20" s="22" t="s">
        <v>61</v>
      </c>
      <c r="B20" s="9" t="s">
        <v>106</v>
      </c>
      <c r="C20" s="9">
        <v>1</v>
      </c>
      <c r="D20" s="9">
        <v>1</v>
      </c>
      <c r="E20" s="9">
        <v>1</v>
      </c>
      <c r="F20" s="10"/>
      <c r="J20" s="1"/>
    </row>
    <row r="21" spans="1:10" x14ac:dyDescent="0.25">
      <c r="A21" s="22"/>
      <c r="B21" s="9" t="s">
        <v>108</v>
      </c>
      <c r="C21" s="9">
        <v>1</v>
      </c>
      <c r="D21" s="9">
        <v>1</v>
      </c>
      <c r="E21" s="9">
        <v>1</v>
      </c>
      <c r="F21" s="10"/>
    </row>
    <row r="22" spans="1:10" x14ac:dyDescent="0.25">
      <c r="A22" s="22"/>
      <c r="B22" s="9" t="s">
        <v>109</v>
      </c>
      <c r="C22" s="9">
        <v>1</v>
      </c>
      <c r="D22" s="9">
        <v>1</v>
      </c>
      <c r="E22" s="9">
        <v>1</v>
      </c>
      <c r="F22" s="10"/>
      <c r="J22" s="1"/>
    </row>
    <row r="23" spans="1:10" ht="30" x14ac:dyDescent="0.25">
      <c r="A23" s="22" t="s">
        <v>112</v>
      </c>
      <c r="B23" s="9" t="s">
        <v>106</v>
      </c>
      <c r="C23" s="9">
        <v>3</v>
      </c>
      <c r="D23" s="9">
        <v>3</v>
      </c>
      <c r="E23" s="9">
        <v>1</v>
      </c>
      <c r="F23" s="10" t="s">
        <v>113</v>
      </c>
    </row>
    <row r="24" spans="1:10" ht="30" x14ac:dyDescent="0.25">
      <c r="A24" s="22"/>
      <c r="B24" s="9" t="s">
        <v>108</v>
      </c>
      <c r="C24" s="9">
        <v>3</v>
      </c>
      <c r="D24" s="9">
        <v>3</v>
      </c>
      <c r="E24" s="9">
        <v>1</v>
      </c>
      <c r="F24" s="10" t="s">
        <v>114</v>
      </c>
    </row>
    <row r="25" spans="1:10" x14ac:dyDescent="0.25">
      <c r="A25" s="22"/>
      <c r="B25" s="9" t="s">
        <v>109</v>
      </c>
      <c r="C25" s="9">
        <v>1</v>
      </c>
      <c r="D25" s="9">
        <v>3</v>
      </c>
      <c r="E25" s="9">
        <v>1</v>
      </c>
      <c r="F25" s="10" t="s">
        <v>110</v>
      </c>
    </row>
    <row r="26" spans="1:10" x14ac:dyDescent="0.25">
      <c r="J26" s="1"/>
    </row>
  </sheetData>
  <mergeCells count="7">
    <mergeCell ref="A23:A25"/>
    <mergeCell ref="A17:A19"/>
    <mergeCell ref="A11:A13"/>
    <mergeCell ref="A5:A7"/>
    <mergeCell ref="A20:A22"/>
    <mergeCell ref="A14:A16"/>
    <mergeCell ref="A8:A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2478-42C8-499D-B23F-A6146E73CDDA}">
  <dimension ref="A2:F32"/>
  <sheetViews>
    <sheetView topLeftCell="A8" workbookViewId="0">
      <selection activeCell="A32" sqref="A32"/>
    </sheetView>
  </sheetViews>
  <sheetFormatPr defaultRowHeight="15" x14ac:dyDescent="0.25"/>
  <cols>
    <col min="1" max="1" width="15.5703125" customWidth="1"/>
    <col min="2" max="2" width="10.42578125" customWidth="1"/>
    <col min="3" max="3" width="15.42578125" customWidth="1"/>
    <col min="4" max="4" width="17.140625" customWidth="1"/>
    <col min="5" max="5" width="23.42578125" customWidth="1"/>
    <col min="6" max="6" width="50.5703125" customWidth="1"/>
    <col min="8" max="8" width="35.140625" customWidth="1"/>
  </cols>
  <sheetData>
    <row r="2" spans="1:6" x14ac:dyDescent="0.25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5">
        <v>43836</v>
      </c>
      <c r="B3" s="5" t="s">
        <v>121</v>
      </c>
      <c r="C3" t="s">
        <v>122</v>
      </c>
      <c r="D3" s="6">
        <v>0.25</v>
      </c>
      <c r="E3" s="6">
        <f>D3+TIME(4,0,0)</f>
        <v>0.41666666666666663</v>
      </c>
      <c r="F3" s="7" t="s">
        <v>123</v>
      </c>
    </row>
    <row r="4" spans="1:6" x14ac:dyDescent="0.25">
      <c r="A4" s="5">
        <v>43836</v>
      </c>
      <c r="B4" s="5" t="s">
        <v>121</v>
      </c>
      <c r="C4" t="s">
        <v>122</v>
      </c>
      <c r="D4" s="6">
        <f>E3</f>
        <v>0.41666666666666663</v>
      </c>
      <c r="E4" s="6">
        <f t="shared" ref="E4:E22" si="0">D4+TIME(4,0,0)</f>
        <v>0.58333333333333326</v>
      </c>
      <c r="F4" t="s">
        <v>60</v>
      </c>
    </row>
    <row r="5" spans="1:6" x14ac:dyDescent="0.25">
      <c r="A5" s="5">
        <v>43836</v>
      </c>
      <c r="B5" s="5" t="s">
        <v>121</v>
      </c>
      <c r="C5" t="s">
        <v>124</v>
      </c>
      <c r="D5" s="6">
        <f t="shared" ref="D5:D6" si="1">E4</f>
        <v>0.58333333333333326</v>
      </c>
      <c r="E5" s="6">
        <f t="shared" si="0"/>
        <v>0.74999999999999989</v>
      </c>
      <c r="F5" t="s">
        <v>60</v>
      </c>
    </row>
    <row r="6" spans="1:6" x14ac:dyDescent="0.25">
      <c r="A6" s="5">
        <v>43836</v>
      </c>
      <c r="B6" s="5" t="s">
        <v>121</v>
      </c>
      <c r="C6" t="s">
        <v>124</v>
      </c>
      <c r="D6" s="6">
        <f t="shared" si="1"/>
        <v>0.74999999999999989</v>
      </c>
      <c r="E6" s="6">
        <f t="shared" si="0"/>
        <v>0.91666666666666652</v>
      </c>
      <c r="F6" s="7" t="s">
        <v>123</v>
      </c>
    </row>
    <row r="7" spans="1:6" x14ac:dyDescent="0.25">
      <c r="A7" s="5">
        <v>43837</v>
      </c>
      <c r="B7" s="5" t="s">
        <v>125</v>
      </c>
      <c r="C7" t="s">
        <v>122</v>
      </c>
      <c r="D7" s="6">
        <v>0.25</v>
      </c>
      <c r="E7" s="6">
        <f>D7+TIME(4,0,0)</f>
        <v>0.41666666666666663</v>
      </c>
      <c r="F7" t="s">
        <v>62</v>
      </c>
    </row>
    <row r="8" spans="1:6" x14ac:dyDescent="0.25">
      <c r="A8" s="5">
        <v>43837</v>
      </c>
      <c r="B8" s="5" t="s">
        <v>125</v>
      </c>
      <c r="C8" t="s">
        <v>122</v>
      </c>
      <c r="D8" s="6">
        <f>E7</f>
        <v>0.41666666666666663</v>
      </c>
      <c r="E8" s="6">
        <f t="shared" si="0"/>
        <v>0.58333333333333326</v>
      </c>
      <c r="F8" t="s">
        <v>62</v>
      </c>
    </row>
    <row r="9" spans="1:6" x14ac:dyDescent="0.25">
      <c r="A9" s="5">
        <v>43837</v>
      </c>
      <c r="B9" s="5" t="s">
        <v>125</v>
      </c>
      <c r="C9" t="s">
        <v>124</v>
      </c>
      <c r="D9" s="6">
        <f t="shared" ref="D9:D10" si="2">E8</f>
        <v>0.58333333333333326</v>
      </c>
      <c r="E9" s="6">
        <f t="shared" si="0"/>
        <v>0.74999999999999989</v>
      </c>
      <c r="F9" s="7" t="s">
        <v>123</v>
      </c>
    </row>
    <row r="10" spans="1:6" x14ac:dyDescent="0.25">
      <c r="A10" s="5">
        <v>43837</v>
      </c>
      <c r="B10" s="5" t="s">
        <v>125</v>
      </c>
      <c r="C10" t="s">
        <v>124</v>
      </c>
      <c r="D10" s="6">
        <f t="shared" si="2"/>
        <v>0.74999999999999989</v>
      </c>
      <c r="E10" s="6">
        <f t="shared" si="0"/>
        <v>0.91666666666666652</v>
      </c>
      <c r="F10" t="s">
        <v>66</v>
      </c>
    </row>
    <row r="11" spans="1:6" x14ac:dyDescent="0.25">
      <c r="A11" s="5">
        <v>43838</v>
      </c>
      <c r="B11" s="5" t="s">
        <v>126</v>
      </c>
      <c r="C11" t="s">
        <v>122</v>
      </c>
      <c r="D11" s="6">
        <v>0.25</v>
      </c>
      <c r="E11" s="6">
        <f>D11+TIME(4,0,0)</f>
        <v>0.41666666666666663</v>
      </c>
      <c r="F11" t="s">
        <v>66</v>
      </c>
    </row>
    <row r="12" spans="1:6" x14ac:dyDescent="0.25">
      <c r="A12" s="5">
        <v>43838</v>
      </c>
      <c r="B12" s="5" t="s">
        <v>126</v>
      </c>
      <c r="C12" t="s">
        <v>122</v>
      </c>
      <c r="D12" s="6">
        <f>E11</f>
        <v>0.41666666666666663</v>
      </c>
      <c r="E12" s="6">
        <f t="shared" si="0"/>
        <v>0.58333333333333326</v>
      </c>
      <c r="F12" t="s">
        <v>66</v>
      </c>
    </row>
    <row r="13" spans="1:6" x14ac:dyDescent="0.25">
      <c r="A13" s="5">
        <v>43838</v>
      </c>
      <c r="B13" s="5" t="s">
        <v>126</v>
      </c>
      <c r="C13" t="s">
        <v>124</v>
      </c>
      <c r="D13" s="6">
        <f t="shared" ref="D13:D14" si="3">E12</f>
        <v>0.58333333333333326</v>
      </c>
      <c r="E13" s="6">
        <f t="shared" si="0"/>
        <v>0.74999999999999989</v>
      </c>
      <c r="F13" s="7" t="s">
        <v>123</v>
      </c>
    </row>
    <row r="14" spans="1:6" x14ac:dyDescent="0.25">
      <c r="A14" s="5">
        <v>43838</v>
      </c>
      <c r="B14" s="5" t="s">
        <v>126</v>
      </c>
      <c r="C14" t="s">
        <v>124</v>
      </c>
      <c r="D14" s="6">
        <f t="shared" si="3"/>
        <v>0.74999999999999989</v>
      </c>
      <c r="E14" s="6">
        <f t="shared" si="0"/>
        <v>0.91666666666666652</v>
      </c>
      <c r="F14" t="s">
        <v>64</v>
      </c>
    </row>
    <row r="15" spans="1:6" x14ac:dyDescent="0.25">
      <c r="A15" s="5">
        <v>43839</v>
      </c>
      <c r="B15" s="5" t="s">
        <v>127</v>
      </c>
      <c r="C15" t="s">
        <v>122</v>
      </c>
      <c r="D15" s="6">
        <v>0.25</v>
      </c>
      <c r="E15" s="6">
        <f>D15+TIME(4,0,0)</f>
        <v>0.41666666666666663</v>
      </c>
      <c r="F15" s="7" t="s">
        <v>123</v>
      </c>
    </row>
    <row r="16" spans="1:6" x14ac:dyDescent="0.25">
      <c r="A16" s="5">
        <v>43839</v>
      </c>
      <c r="B16" s="5" t="s">
        <v>127</v>
      </c>
      <c r="C16" t="s">
        <v>122</v>
      </c>
      <c r="D16" s="6">
        <f>E15</f>
        <v>0.41666666666666663</v>
      </c>
      <c r="E16" s="6">
        <f t="shared" si="0"/>
        <v>0.58333333333333326</v>
      </c>
      <c r="F16" t="s">
        <v>65</v>
      </c>
    </row>
    <row r="17" spans="1:6" x14ac:dyDescent="0.25">
      <c r="A17" s="5">
        <v>43839</v>
      </c>
      <c r="B17" s="5" t="s">
        <v>127</v>
      </c>
      <c r="C17" t="s">
        <v>124</v>
      </c>
      <c r="D17" s="6">
        <f t="shared" ref="D17:D18" si="4">E16</f>
        <v>0.58333333333333326</v>
      </c>
      <c r="E17" s="6">
        <f t="shared" si="0"/>
        <v>0.74999999999999989</v>
      </c>
      <c r="F17" s="7" t="s">
        <v>123</v>
      </c>
    </row>
    <row r="18" spans="1:6" x14ac:dyDescent="0.25">
      <c r="A18" s="5">
        <v>43839</v>
      </c>
      <c r="B18" s="5" t="s">
        <v>127</v>
      </c>
      <c r="C18" t="s">
        <v>124</v>
      </c>
      <c r="D18" s="6">
        <f t="shared" si="4"/>
        <v>0.74999999999999989</v>
      </c>
      <c r="E18" s="6">
        <f t="shared" si="0"/>
        <v>0.91666666666666652</v>
      </c>
      <c r="F18" t="s">
        <v>61</v>
      </c>
    </row>
    <row r="19" spans="1:6" x14ac:dyDescent="0.25">
      <c r="A19" s="5">
        <v>43840</v>
      </c>
      <c r="B19" s="5" t="s">
        <v>128</v>
      </c>
      <c r="C19" t="s">
        <v>122</v>
      </c>
      <c r="D19" s="6">
        <v>0.25</v>
      </c>
      <c r="E19" s="6">
        <f>D19+TIME(4,0,0)</f>
        <v>0.41666666666666663</v>
      </c>
      <c r="F19" t="s">
        <v>61</v>
      </c>
    </row>
    <row r="20" spans="1:6" x14ac:dyDescent="0.25">
      <c r="A20" s="5">
        <v>43840</v>
      </c>
      <c r="B20" s="5" t="s">
        <v>128</v>
      </c>
      <c r="C20" t="s">
        <v>122</v>
      </c>
      <c r="D20" s="6">
        <f>E19</f>
        <v>0.41666666666666663</v>
      </c>
      <c r="E20" s="6">
        <f t="shared" si="0"/>
        <v>0.58333333333333326</v>
      </c>
      <c r="F20" t="s">
        <v>61</v>
      </c>
    </row>
    <row r="21" spans="1:6" x14ac:dyDescent="0.25">
      <c r="A21" s="5">
        <v>43840</v>
      </c>
      <c r="B21" s="5" t="s">
        <v>128</v>
      </c>
      <c r="C21" t="s">
        <v>124</v>
      </c>
      <c r="D21" s="6">
        <f t="shared" ref="D21:D22" si="5">E20</f>
        <v>0.58333333333333326</v>
      </c>
      <c r="E21" s="6">
        <f t="shared" si="0"/>
        <v>0.74999999999999989</v>
      </c>
      <c r="F21" s="7" t="s">
        <v>123</v>
      </c>
    </row>
    <row r="22" spans="1:6" x14ac:dyDescent="0.25">
      <c r="A22" s="5">
        <v>43840</v>
      </c>
      <c r="B22" s="5" t="s">
        <v>128</v>
      </c>
      <c r="C22" t="s">
        <v>124</v>
      </c>
      <c r="D22" s="6">
        <f t="shared" si="5"/>
        <v>0.74999999999999989</v>
      </c>
      <c r="E22" s="6">
        <f t="shared" si="0"/>
        <v>0.91666666666666652</v>
      </c>
      <c r="F22" t="s">
        <v>68</v>
      </c>
    </row>
    <row r="23" spans="1:6" x14ac:dyDescent="0.25">
      <c r="A23" s="5">
        <v>44207</v>
      </c>
      <c r="B23" s="5" t="s">
        <v>129</v>
      </c>
      <c r="C23" t="s">
        <v>122</v>
      </c>
      <c r="D23" s="23" t="s">
        <v>130</v>
      </c>
      <c r="E23" s="23"/>
      <c r="F23" s="23"/>
    </row>
    <row r="24" spans="1:6" x14ac:dyDescent="0.25">
      <c r="A24" s="5">
        <v>44207</v>
      </c>
      <c r="B24" s="5" t="s">
        <v>129</v>
      </c>
      <c r="C24" t="s">
        <v>122</v>
      </c>
      <c r="D24" s="23"/>
      <c r="E24" s="23"/>
      <c r="F24" s="23"/>
    </row>
    <row r="25" spans="1:6" x14ac:dyDescent="0.25">
      <c r="A25" s="5">
        <v>44207</v>
      </c>
      <c r="B25" s="5" t="s">
        <v>129</v>
      </c>
      <c r="C25" t="s">
        <v>124</v>
      </c>
      <c r="D25" s="23"/>
      <c r="E25" s="23"/>
      <c r="F25" s="23"/>
    </row>
    <row r="26" spans="1:6" x14ac:dyDescent="0.25">
      <c r="A26" s="5">
        <v>44207</v>
      </c>
      <c r="B26" s="5" t="s">
        <v>129</v>
      </c>
      <c r="C26" t="s">
        <v>124</v>
      </c>
      <c r="D26" s="23"/>
      <c r="E26" s="23"/>
      <c r="F26" s="23"/>
    </row>
    <row r="27" spans="1:6" x14ac:dyDescent="0.25">
      <c r="A27" s="5">
        <v>44208</v>
      </c>
      <c r="B27" s="5" t="s">
        <v>131</v>
      </c>
      <c r="C27" t="s">
        <v>122</v>
      </c>
      <c r="D27" s="23"/>
      <c r="E27" s="23"/>
      <c r="F27" s="23"/>
    </row>
    <row r="28" spans="1:6" x14ac:dyDescent="0.25">
      <c r="A28" s="5">
        <v>44208</v>
      </c>
      <c r="B28" s="5" t="s">
        <v>131</v>
      </c>
      <c r="C28" t="s">
        <v>122</v>
      </c>
      <c r="D28" s="23"/>
      <c r="E28" s="23"/>
      <c r="F28" s="23"/>
    </row>
    <row r="29" spans="1:6" x14ac:dyDescent="0.25">
      <c r="A29" s="5">
        <v>44208</v>
      </c>
      <c r="B29" s="5" t="s">
        <v>131</v>
      </c>
      <c r="C29" t="s">
        <v>124</v>
      </c>
      <c r="D29" s="23"/>
      <c r="E29" s="23"/>
      <c r="F29" s="23"/>
    </row>
    <row r="30" spans="1:6" x14ac:dyDescent="0.25">
      <c r="A30" s="5">
        <v>44208</v>
      </c>
      <c r="B30" s="5" t="s">
        <v>131</v>
      </c>
      <c r="C30" t="s">
        <v>124</v>
      </c>
      <c r="D30" s="23"/>
      <c r="E30" s="23"/>
      <c r="F30" s="23"/>
    </row>
    <row r="32" spans="1:6" x14ac:dyDescent="0.25">
      <c r="A32" t="s">
        <v>132</v>
      </c>
    </row>
  </sheetData>
  <mergeCells count="1">
    <mergeCell ref="D23:F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530F-E9A6-406C-8B36-23E284CBED88}">
  <dimension ref="A2:F32"/>
  <sheetViews>
    <sheetView topLeftCell="A8" zoomScaleNormal="100" workbookViewId="0">
      <selection activeCell="A8" sqref="A1:XFD1048576"/>
    </sheetView>
  </sheetViews>
  <sheetFormatPr defaultRowHeight="15" x14ac:dyDescent="0.25"/>
  <cols>
    <col min="1" max="1" width="22.28515625" customWidth="1"/>
    <col min="2" max="2" width="10.42578125" customWidth="1"/>
    <col min="3" max="3" width="15.42578125" customWidth="1"/>
    <col min="4" max="4" width="17.140625" customWidth="1"/>
    <col min="5" max="5" width="23.42578125" customWidth="1"/>
    <col min="6" max="6" width="50.5703125" customWidth="1"/>
    <col min="8" max="8" width="35.140625" customWidth="1"/>
  </cols>
  <sheetData>
    <row r="2" spans="1:6" x14ac:dyDescent="0.25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5">
        <v>43836</v>
      </c>
      <c r="B3" s="5" t="s">
        <v>121</v>
      </c>
      <c r="C3" t="s">
        <v>122</v>
      </c>
      <c r="D3" s="6">
        <v>0.25</v>
      </c>
      <c r="E3" s="6">
        <f>D3+TIME(4,0,0)</f>
        <v>0.41666666666666663</v>
      </c>
      <c r="F3" s="7" t="s">
        <v>123</v>
      </c>
    </row>
    <row r="4" spans="1:6" x14ac:dyDescent="0.25">
      <c r="A4" s="5">
        <v>43836</v>
      </c>
      <c r="B4" s="5" t="s">
        <v>121</v>
      </c>
      <c r="C4" t="s">
        <v>122</v>
      </c>
      <c r="D4" s="6">
        <f>E3</f>
        <v>0.41666666666666663</v>
      </c>
      <c r="E4" s="6">
        <f t="shared" ref="E4:E26" si="0">D4+TIME(4,0,0)</f>
        <v>0.58333333333333326</v>
      </c>
      <c r="F4" s="7" t="s">
        <v>133</v>
      </c>
    </row>
    <row r="5" spans="1:6" x14ac:dyDescent="0.25">
      <c r="A5" s="5">
        <v>43836</v>
      </c>
      <c r="B5" s="5" t="s">
        <v>121</v>
      </c>
      <c r="C5" t="s">
        <v>124</v>
      </c>
      <c r="D5" s="6">
        <f t="shared" ref="D5:D6" si="1">E4</f>
        <v>0.58333333333333326</v>
      </c>
      <c r="E5" s="6">
        <f t="shared" si="0"/>
        <v>0.74999999999999989</v>
      </c>
      <c r="F5" t="s">
        <v>60</v>
      </c>
    </row>
    <row r="6" spans="1:6" x14ac:dyDescent="0.25">
      <c r="A6" s="5">
        <v>43836</v>
      </c>
      <c r="B6" s="5" t="s">
        <v>121</v>
      </c>
      <c r="C6" t="s">
        <v>124</v>
      </c>
      <c r="D6" s="6">
        <f t="shared" si="1"/>
        <v>0.74999999999999989</v>
      </c>
      <c r="E6" s="6">
        <f t="shared" si="0"/>
        <v>0.91666666666666652</v>
      </c>
      <c r="F6" t="s">
        <v>60</v>
      </c>
    </row>
    <row r="7" spans="1:6" x14ac:dyDescent="0.25">
      <c r="A7" s="5">
        <v>43837</v>
      </c>
      <c r="B7" s="5" t="s">
        <v>125</v>
      </c>
      <c r="C7" t="s">
        <v>122</v>
      </c>
      <c r="D7" s="6">
        <v>0.25</v>
      </c>
      <c r="E7" s="6">
        <f>D7+TIME(4,0,0)</f>
        <v>0.41666666666666663</v>
      </c>
      <c r="F7" s="7" t="s">
        <v>123</v>
      </c>
    </row>
    <row r="8" spans="1:6" x14ac:dyDescent="0.25">
      <c r="A8" s="5">
        <v>43837</v>
      </c>
      <c r="B8" s="5" t="s">
        <v>125</v>
      </c>
      <c r="C8" t="s">
        <v>122</v>
      </c>
      <c r="D8" s="6">
        <f>E7</f>
        <v>0.41666666666666663</v>
      </c>
      <c r="E8" s="6">
        <f t="shared" si="0"/>
        <v>0.58333333333333326</v>
      </c>
      <c r="F8" t="s">
        <v>62</v>
      </c>
    </row>
    <row r="9" spans="1:6" x14ac:dyDescent="0.25">
      <c r="A9" s="5">
        <v>43837</v>
      </c>
      <c r="B9" s="5" t="s">
        <v>125</v>
      </c>
      <c r="C9" t="s">
        <v>124</v>
      </c>
      <c r="D9" s="6">
        <f t="shared" ref="D9:D10" si="2">E8</f>
        <v>0.58333333333333326</v>
      </c>
      <c r="E9" s="6">
        <f t="shared" si="0"/>
        <v>0.74999999999999989</v>
      </c>
      <c r="F9" t="s">
        <v>62</v>
      </c>
    </row>
    <row r="10" spans="1:6" x14ac:dyDescent="0.25">
      <c r="A10" s="5">
        <v>43837</v>
      </c>
      <c r="B10" s="5" t="s">
        <v>125</v>
      </c>
      <c r="C10" t="s">
        <v>124</v>
      </c>
      <c r="D10" s="6">
        <f t="shared" si="2"/>
        <v>0.74999999999999989</v>
      </c>
      <c r="E10" s="6">
        <f t="shared" si="0"/>
        <v>0.91666666666666652</v>
      </c>
      <c r="F10" s="7" t="s">
        <v>123</v>
      </c>
    </row>
    <row r="11" spans="1:6" x14ac:dyDescent="0.25">
      <c r="A11" s="5">
        <v>43838</v>
      </c>
      <c r="B11" s="5" t="s">
        <v>126</v>
      </c>
      <c r="C11" t="s">
        <v>122</v>
      </c>
      <c r="D11" s="6">
        <v>0.25</v>
      </c>
      <c r="E11" s="6">
        <f>D11+TIME(4,0,0)</f>
        <v>0.41666666666666663</v>
      </c>
      <c r="F11" t="s">
        <v>66</v>
      </c>
    </row>
    <row r="12" spans="1:6" x14ac:dyDescent="0.25">
      <c r="A12" s="5">
        <v>43838</v>
      </c>
      <c r="B12" s="5" t="s">
        <v>126</v>
      </c>
      <c r="C12" t="s">
        <v>122</v>
      </c>
      <c r="D12" s="6">
        <f>E11</f>
        <v>0.41666666666666663</v>
      </c>
      <c r="E12" s="6">
        <f t="shared" si="0"/>
        <v>0.58333333333333326</v>
      </c>
      <c r="F12" t="s">
        <v>66</v>
      </c>
    </row>
    <row r="13" spans="1:6" x14ac:dyDescent="0.25">
      <c r="A13" s="5">
        <v>43838</v>
      </c>
      <c r="B13" s="5" t="s">
        <v>126</v>
      </c>
      <c r="C13" t="s">
        <v>124</v>
      </c>
      <c r="D13" s="6">
        <f t="shared" ref="D13:D14" si="3">E12</f>
        <v>0.58333333333333326</v>
      </c>
      <c r="E13" s="6">
        <f t="shared" si="0"/>
        <v>0.74999999999999989</v>
      </c>
      <c r="F13" t="s">
        <v>66</v>
      </c>
    </row>
    <row r="14" spans="1:6" x14ac:dyDescent="0.25">
      <c r="A14" s="5">
        <v>43838</v>
      </c>
      <c r="B14" s="5" t="s">
        <v>126</v>
      </c>
      <c r="C14" t="s">
        <v>124</v>
      </c>
      <c r="D14" s="6">
        <f t="shared" si="3"/>
        <v>0.74999999999999989</v>
      </c>
      <c r="E14" s="6">
        <f t="shared" si="0"/>
        <v>0.91666666666666652</v>
      </c>
      <c r="F14" s="7" t="s">
        <v>123</v>
      </c>
    </row>
    <row r="15" spans="1:6" x14ac:dyDescent="0.25">
      <c r="A15" s="5">
        <v>43839</v>
      </c>
      <c r="B15" s="5" t="s">
        <v>127</v>
      </c>
      <c r="C15" t="s">
        <v>122</v>
      </c>
      <c r="D15" s="6">
        <v>0.25</v>
      </c>
      <c r="E15" s="6">
        <f>D15+TIME(4,0,0)</f>
        <v>0.41666666666666663</v>
      </c>
      <c r="F15" s="7" t="s">
        <v>133</v>
      </c>
    </row>
    <row r="16" spans="1:6" x14ac:dyDescent="0.25">
      <c r="A16" s="5">
        <v>43839</v>
      </c>
      <c r="B16" s="5" t="s">
        <v>127</v>
      </c>
      <c r="C16" t="s">
        <v>122</v>
      </c>
      <c r="D16" s="6">
        <f>E15</f>
        <v>0.41666666666666663</v>
      </c>
      <c r="E16" s="6">
        <f t="shared" si="0"/>
        <v>0.58333333333333326</v>
      </c>
      <c r="F16" s="7" t="s">
        <v>133</v>
      </c>
    </row>
    <row r="17" spans="1:6" x14ac:dyDescent="0.25">
      <c r="A17" s="5">
        <v>43839</v>
      </c>
      <c r="B17" s="5" t="s">
        <v>127</v>
      </c>
      <c r="C17" t="s">
        <v>124</v>
      </c>
      <c r="D17" s="6">
        <f t="shared" ref="D17:D18" si="4">E16</f>
        <v>0.58333333333333326</v>
      </c>
      <c r="E17" s="6">
        <f t="shared" si="0"/>
        <v>0.74999999999999989</v>
      </c>
      <c r="F17" t="s">
        <v>64</v>
      </c>
    </row>
    <row r="18" spans="1:6" x14ac:dyDescent="0.25">
      <c r="A18" s="5">
        <v>43839</v>
      </c>
      <c r="B18" s="5" t="s">
        <v>127</v>
      </c>
      <c r="C18" t="s">
        <v>124</v>
      </c>
      <c r="D18" s="6">
        <f t="shared" si="4"/>
        <v>0.74999999999999989</v>
      </c>
      <c r="E18" s="6">
        <f t="shared" si="0"/>
        <v>0.91666666666666652</v>
      </c>
      <c r="F18" s="7" t="s">
        <v>123</v>
      </c>
    </row>
    <row r="19" spans="1:6" x14ac:dyDescent="0.25">
      <c r="A19" s="5">
        <v>43840</v>
      </c>
      <c r="B19" s="5" t="s">
        <v>128</v>
      </c>
      <c r="C19" t="s">
        <v>122</v>
      </c>
      <c r="D19" s="6">
        <v>0.25</v>
      </c>
      <c r="E19" s="6">
        <f>D19+TIME(4,0,0)</f>
        <v>0.41666666666666663</v>
      </c>
      <c r="F19" t="s">
        <v>65</v>
      </c>
    </row>
    <row r="20" spans="1:6" x14ac:dyDescent="0.25">
      <c r="A20" s="5">
        <v>43840</v>
      </c>
      <c r="B20" s="5" t="s">
        <v>128</v>
      </c>
      <c r="C20" t="s">
        <v>122</v>
      </c>
      <c r="D20" s="6">
        <f>E19</f>
        <v>0.41666666666666663</v>
      </c>
      <c r="E20" s="6">
        <f t="shared" si="0"/>
        <v>0.58333333333333326</v>
      </c>
      <c r="F20" s="7" t="s">
        <v>123</v>
      </c>
    </row>
    <row r="21" spans="1:6" x14ac:dyDescent="0.25">
      <c r="A21" s="5">
        <v>43840</v>
      </c>
      <c r="B21" s="5" t="s">
        <v>128</v>
      </c>
      <c r="C21" t="s">
        <v>124</v>
      </c>
      <c r="D21" s="6">
        <f t="shared" ref="D21:D22" si="5">E20</f>
        <v>0.58333333333333326</v>
      </c>
      <c r="E21" s="6">
        <f t="shared" si="0"/>
        <v>0.74999999999999989</v>
      </c>
      <c r="F21" t="s">
        <v>61</v>
      </c>
    </row>
    <row r="22" spans="1:6" x14ac:dyDescent="0.25">
      <c r="A22" s="5">
        <v>43840</v>
      </c>
      <c r="B22" s="5" t="s">
        <v>128</v>
      </c>
      <c r="C22" t="s">
        <v>124</v>
      </c>
      <c r="D22" s="6">
        <f t="shared" si="5"/>
        <v>0.74999999999999989</v>
      </c>
      <c r="E22" s="6">
        <f t="shared" si="0"/>
        <v>0.91666666666666652</v>
      </c>
      <c r="F22" t="s">
        <v>61</v>
      </c>
    </row>
    <row r="23" spans="1:6" x14ac:dyDescent="0.25">
      <c r="A23" s="5">
        <v>44207</v>
      </c>
      <c r="B23" s="5" t="s">
        <v>129</v>
      </c>
      <c r="C23" t="s">
        <v>122</v>
      </c>
      <c r="D23" s="6">
        <v>0.25</v>
      </c>
      <c r="E23" s="6">
        <f>D23+TIME(4,0,0)</f>
        <v>0.41666666666666663</v>
      </c>
      <c r="F23" t="s">
        <v>134</v>
      </c>
    </row>
    <row r="24" spans="1:6" x14ac:dyDescent="0.25">
      <c r="A24" s="5">
        <v>44207</v>
      </c>
      <c r="B24" s="5" t="s">
        <v>129</v>
      </c>
      <c r="C24" t="s">
        <v>122</v>
      </c>
      <c r="D24" s="6">
        <f>E23</f>
        <v>0.41666666666666663</v>
      </c>
      <c r="E24" s="6">
        <f t="shared" si="0"/>
        <v>0.58333333333333326</v>
      </c>
      <c r="F24" s="7" t="s">
        <v>135</v>
      </c>
    </row>
    <row r="25" spans="1:6" x14ac:dyDescent="0.25">
      <c r="A25" s="5">
        <v>44207</v>
      </c>
      <c r="B25" s="5" t="s">
        <v>129</v>
      </c>
      <c r="C25" t="s">
        <v>124</v>
      </c>
      <c r="D25" s="6">
        <f t="shared" ref="D25:D26" si="6">E24</f>
        <v>0.58333333333333326</v>
      </c>
      <c r="E25" s="6">
        <f t="shared" si="0"/>
        <v>0.74999999999999989</v>
      </c>
      <c r="F25" t="s">
        <v>136</v>
      </c>
    </row>
    <row r="26" spans="1:6" x14ac:dyDescent="0.25">
      <c r="A26" s="5">
        <v>44207</v>
      </c>
      <c r="B26" s="5" t="s">
        <v>129</v>
      </c>
      <c r="C26" t="s">
        <v>124</v>
      </c>
      <c r="D26" s="6">
        <f t="shared" si="6"/>
        <v>0.74999999999999989</v>
      </c>
      <c r="E26" s="6">
        <f t="shared" si="0"/>
        <v>0.91666666666666652</v>
      </c>
      <c r="F26" t="s">
        <v>136</v>
      </c>
    </row>
    <row r="27" spans="1:6" x14ac:dyDescent="0.25">
      <c r="A27" s="5">
        <v>44208</v>
      </c>
      <c r="B27" s="5" t="s">
        <v>131</v>
      </c>
      <c r="C27" t="s">
        <v>122</v>
      </c>
      <c r="D27" s="24" t="s">
        <v>137</v>
      </c>
      <c r="E27" s="24"/>
      <c r="F27" s="24"/>
    </row>
    <row r="28" spans="1:6" x14ac:dyDescent="0.25">
      <c r="A28" s="5">
        <v>44208</v>
      </c>
      <c r="B28" s="5" t="s">
        <v>131</v>
      </c>
      <c r="C28" t="s">
        <v>122</v>
      </c>
      <c r="D28" s="24"/>
      <c r="E28" s="24"/>
      <c r="F28" s="24"/>
    </row>
    <row r="29" spans="1:6" x14ac:dyDescent="0.25">
      <c r="A29" s="5">
        <v>44208</v>
      </c>
      <c r="B29" s="5" t="s">
        <v>131</v>
      </c>
      <c r="C29" t="s">
        <v>124</v>
      </c>
      <c r="D29" s="24"/>
      <c r="E29" s="24"/>
      <c r="F29" s="24"/>
    </row>
    <row r="30" spans="1:6" x14ac:dyDescent="0.25">
      <c r="A30" s="5">
        <v>44208</v>
      </c>
      <c r="B30" s="5" t="s">
        <v>131</v>
      </c>
      <c r="C30" t="s">
        <v>124</v>
      </c>
      <c r="D30" s="24"/>
      <c r="E30" s="24"/>
      <c r="F30" s="24"/>
    </row>
    <row r="32" spans="1:6" x14ac:dyDescent="0.25">
      <c r="A32" t="s">
        <v>132</v>
      </c>
    </row>
  </sheetData>
  <mergeCells count="1">
    <mergeCell ref="D27:F30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0" ma:contentTypeDescription="Create a new document." ma:contentTypeScope="" ma:versionID="18c66186c4cadea57e01e68265c0c529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2e31e329ccfabe360f9e0c9c229d8460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ueuy xmlns="87480d1a-c80c-477c-9f53-d14d87a45f08" xsi:nil="true"/>
    <Owner xmlns="87480d1a-c80c-477c-9f53-d14d87a45f08">
      <UserInfo>
        <DisplayName>Claire Elliott</DisplayName>
        <AccountId>58</AccountId>
        <AccountType/>
      </UserInfo>
    </Owner>
    <Route_x002f_Pathway xmlns="87480d1a-c80c-477c-9f53-d14d87a45f08" xsi:nil="true"/>
    <_Flow_SignoffStatus xmlns="87480d1a-c80c-477c-9f53-d14d87a45f08" xsi:nil="true"/>
    <SharedWithUsers xmlns="beb00d12-24e9-4294-9648-655a57296783">
      <UserInfo>
        <DisplayName/>
        <AccountId xsi:nil="true"/>
        <AccountType/>
      </UserInfo>
    </SharedWithUsers>
    <MediaLengthInSeconds xmlns="87480d1a-c80c-477c-9f53-d14d87a45f08" xsi:nil="true"/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CBC04-2922-4A20-B363-3D9C0365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75A94-380A-4D1C-85E2-3C51408CF472}">
  <ds:schemaRefs>
    <ds:schemaRef ds:uri="http://purl.org/dc/elements/1.1/"/>
    <ds:schemaRef ds:uri="http://purl.org/dc/terms/"/>
    <ds:schemaRef ds:uri="http://www.w3.org/XML/1998/namespace"/>
    <ds:schemaRef ds:uri="87480d1a-c80c-477c-9f53-d14d87a45f08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beb00d12-24e9-4294-9648-655a5729678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89B7C4-513B-4135-8234-1D931665D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Recipes - Custard Cream</vt:lpstr>
      <vt:lpstr>Workings Out DO NOT USE</vt:lpstr>
      <vt:lpstr>Recipes - Bourbons Creams</vt:lpstr>
      <vt:lpstr>Cost of ingredients</vt:lpstr>
      <vt:lpstr>Selling Price of Products</vt:lpstr>
      <vt:lpstr>Choc Enrober Operator Instruct</vt:lpstr>
      <vt:lpstr>Taste Panel Results</vt:lpstr>
      <vt:lpstr>Planned Pr Records January wk 1</vt:lpstr>
      <vt:lpstr>Actual Pr Records January  wk 1</vt:lpstr>
      <vt:lpstr>Measurement Data 18012020</vt:lpstr>
      <vt:lpstr>Measurement Data 16012020</vt:lpstr>
      <vt:lpstr>Planned Pr Records January wk2 </vt:lpstr>
      <vt:lpstr>Actual Pr Records January wk 2</vt:lpstr>
      <vt:lpstr>Production Records Januay wk3</vt:lpstr>
      <vt:lpstr>Production Records Januay w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Verma, Mansi</dc:creator>
  <cp:keywords/>
  <dc:description/>
  <cp:lastModifiedBy>Carolyn Buxton</cp:lastModifiedBy>
  <cp:revision/>
  <dcterms:created xsi:type="dcterms:W3CDTF">2021-06-04T14:17:02Z</dcterms:created>
  <dcterms:modified xsi:type="dcterms:W3CDTF">2023-05-11T11:47:28Z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Order">
    <vt:r8>23661400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