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rahg1\Downloads\"/>
    </mc:Choice>
  </mc:AlternateContent>
  <xr:revisionPtr revIDLastSave="0" documentId="8_{95578C03-96B7-48CB-B4F8-9F36C605F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shboard" sheetId="5" r:id="rId1"/>
    <sheet name="Specimen Selection" sheetId="3" r:id="rId2"/>
    <sheet name="Lab Test Selection" sheetId="1" r:id="rId3"/>
    <sheet name="Case Builder" sheetId="10" r:id="rId4"/>
    <sheet name="Labels" sheetId="13" r:id="rId5"/>
    <sheet name="Data" sheetId="14" state="hidden" r:id="rId6"/>
  </sheets>
  <definedNames>
    <definedName name="_xlnm._FilterDatabase" localSheetId="1" hidden="1">'Specimen Selection'!$B$2:$J$46</definedName>
    <definedName name="clinicalindication">'Case Builder'!$G$15</definedName>
    <definedName name="collectorname">Data!$E$4:$E$11</definedName>
    <definedName name="department">Data!$F$4:$F$10</definedName>
    <definedName name="flag">Data!$G$4:$G$7</definedName>
    <definedName name="flagselected">'Case Builder'!$D$7</definedName>
    <definedName name="labelsselected">Labels!$B$2</definedName>
    <definedName name="labtest">Data!$B$4:$B$11</definedName>
    <definedName name="labtestselected">'Lab Test Selection'!$C$7</definedName>
    <definedName name="name">Dashboard!$D$7</definedName>
    <definedName name="patiendetails">Data!$B$20:$G$27</definedName>
    <definedName name="patientID">'Specimen Selection'!$C$7</definedName>
    <definedName name="_xlnm.Print_Area" localSheetId="4">Labels!$C$5:$D$10</definedName>
    <definedName name="sampleID">'Specimen Selection'!$M$4</definedName>
    <definedName name="source">Data!$C$4:$C$11</definedName>
    <definedName name="sourcesite">Data!$D$4:$D$9</definedName>
    <definedName name="specimentype">'Specimen Selection'!$C$4</definedName>
    <definedName name="task">Data!$B$14:$C$17</definedName>
    <definedName name="tasklist">Data!$B$14:$B$17</definedName>
    <definedName name="taskselected">'Case Builder'!$D$13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G4" i="1"/>
  <c r="G5" i="1"/>
  <c r="C8" i="3"/>
  <c r="H5" i="3" l="1"/>
  <c r="G4" i="3" s="1"/>
  <c r="H7" i="3"/>
  <c r="H6" i="3"/>
  <c r="D6" i="13" l="1"/>
  <c r="D3" i="10"/>
  <c r="D4" i="10"/>
  <c r="M5" i="3"/>
  <c r="G4" i="10"/>
  <c r="D9" i="13"/>
  <c r="D8" i="13"/>
  <c r="D7" i="13"/>
  <c r="D5" i="10"/>
  <c r="D10" i="13"/>
  <c r="G5" i="10"/>
  <c r="M6" i="3"/>
  <c r="D15" i="10" l="1"/>
</calcChain>
</file>

<file path=xl/sharedStrings.xml><?xml version="1.0" encoding="utf-8"?>
<sst xmlns="http://schemas.openxmlformats.org/spreadsheetml/2006/main" count="167" uniqueCount="128">
  <si>
    <r>
      <t xml:space="preserve">Hospital LIMS | </t>
    </r>
    <r>
      <rPr>
        <b/>
        <sz val="18"/>
        <color theme="0"/>
        <rFont val="Calibri"/>
        <family val="2"/>
        <scheme val="minor"/>
      </rPr>
      <t>Dashboard</t>
    </r>
  </si>
  <si>
    <t>Login</t>
  </si>
  <si>
    <t xml:space="preserve"> Your Name</t>
  </si>
  <si>
    <t xml:space="preserve"> (Enter your full name)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</si>
  <si>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Specimen selection</t>
    </r>
  </si>
  <si>
    <t>Select Specimen Type</t>
  </si>
  <si>
    <t>Internal</t>
  </si>
  <si>
    <t>ID</t>
  </si>
  <si>
    <t>PX001</t>
  </si>
  <si>
    <t>Name</t>
  </si>
  <si>
    <t>Processed by</t>
  </si>
  <si>
    <t>Enter Patient ID</t>
  </si>
  <si>
    <t>DOB</t>
  </si>
  <si>
    <t>Processed date</t>
  </si>
  <si>
    <t>Search</t>
  </si>
  <si>
    <t>Address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</si>
  <si>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 test selection</t>
    </r>
  </si>
  <si>
    <t>Patient Surname</t>
  </si>
  <si>
    <t>Specimen Type</t>
  </si>
  <si>
    <t>Select Lab Test</t>
  </si>
  <si>
    <t>PAP test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</si>
  <si>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Case builder</t>
    </r>
  </si>
  <si>
    <t>Lab Test</t>
  </si>
  <si>
    <t xml:space="preserve">Flag </t>
  </si>
  <si>
    <t>Please select...</t>
  </si>
  <si>
    <t>Collector Name</t>
  </si>
  <si>
    <t>Source</t>
  </si>
  <si>
    <t>Collection Department</t>
  </si>
  <si>
    <t>Source Site</t>
  </si>
  <si>
    <t>Collection Date</t>
  </si>
  <si>
    <t xml:space="preserve"> (Please enter)</t>
  </si>
  <si>
    <t>Task</t>
  </si>
  <si>
    <t>Collection Time</t>
  </si>
  <si>
    <t>Labware required</t>
  </si>
  <si>
    <t>Clinical Indication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</si>
  <si>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Labels</t>
    </r>
  </si>
  <si>
    <t>Label</t>
  </si>
  <si>
    <t>Unique Patient Identifier</t>
  </si>
  <si>
    <t>Patient Name</t>
  </si>
  <si>
    <t>This sheet should be hidden. Please only edit the white boxes.</t>
  </si>
  <si>
    <t>Source site</t>
  </si>
  <si>
    <t>Bacterial culture</t>
  </si>
  <si>
    <t>Blood sample</t>
  </si>
  <si>
    <t>Groin</t>
  </si>
  <si>
    <t>Dr Adams</t>
  </si>
  <si>
    <t>A&amp;E</t>
  </si>
  <si>
    <t>Routine</t>
  </si>
  <si>
    <t>ELISA</t>
  </si>
  <si>
    <t xml:space="preserve">Cervical smear </t>
  </si>
  <si>
    <t>Right upper arm</t>
  </si>
  <si>
    <t>Dr Adebayo</t>
  </si>
  <si>
    <t>Endoscopy</t>
  </si>
  <si>
    <t xml:space="preserve">Urgent </t>
  </si>
  <si>
    <t>Gram stain</t>
  </si>
  <si>
    <t>Lung Biopsy</t>
  </si>
  <si>
    <t>Left upper arm</t>
  </si>
  <si>
    <t xml:space="preserve">Dr Barton </t>
  </si>
  <si>
    <t xml:space="preserve">GP </t>
  </si>
  <si>
    <t>Cancer Pathway</t>
  </si>
  <si>
    <t xml:space="preserve">H&amp;E staining </t>
  </si>
  <si>
    <t>Skin punch biopsy</t>
  </si>
  <si>
    <t>Right lower arm</t>
  </si>
  <si>
    <t>Dr Drinkwater</t>
  </si>
  <si>
    <t>Outpatients</t>
  </si>
  <si>
    <t>Immunochemistry</t>
  </si>
  <si>
    <t>Sputum</t>
  </si>
  <si>
    <t>Left lower arm</t>
  </si>
  <si>
    <t>Dr Kwait</t>
  </si>
  <si>
    <t>Pre-op theatre</t>
  </si>
  <si>
    <t>MRSA test</t>
  </si>
  <si>
    <t>Stool sample</t>
  </si>
  <si>
    <t>Stomach</t>
  </si>
  <si>
    <t>Dr Schmitt</t>
  </si>
  <si>
    <t>Ward 1a</t>
  </si>
  <si>
    <t>Swab</t>
  </si>
  <si>
    <t>Dr Selassie</t>
  </si>
  <si>
    <t>Ward 1b</t>
  </si>
  <si>
    <t>Labware List for Task</t>
  </si>
  <si>
    <t xml:space="preserve"> </t>
  </si>
  <si>
    <t>Analyse bacterial culture</t>
  </si>
  <si>
    <t>2 agar plates</t>
  </si>
  <si>
    <t>Analyse blood sample</t>
  </si>
  <si>
    <t>2 Slides</t>
  </si>
  <si>
    <t>Analyse urine sample</t>
  </si>
  <si>
    <t>2 Slides, specimen pot</t>
  </si>
  <si>
    <t>First Name</t>
  </si>
  <si>
    <t>Middle Name</t>
  </si>
  <si>
    <t>Last Name</t>
  </si>
  <si>
    <t>NHS001</t>
  </si>
  <si>
    <t>Joe</t>
  </si>
  <si>
    <t>Henry</t>
  </si>
  <si>
    <t>Bloggs</t>
  </si>
  <si>
    <t>23 Arcadia Avenue, Jesmond, Newcastle, NE1 1NE</t>
  </si>
  <si>
    <t>NHS01</t>
  </si>
  <si>
    <t>Sue</t>
  </si>
  <si>
    <t>Ellen</t>
  </si>
  <si>
    <t>Smith</t>
  </si>
  <si>
    <t xml:space="preserve">
1 Bennett's Walk, Morpeth, NE61 1TP </t>
  </si>
  <si>
    <t>NHS0001</t>
  </si>
  <si>
    <t>Tilal</t>
  </si>
  <si>
    <t>Mahmood</t>
  </si>
  <si>
    <t>Hashimi</t>
  </si>
  <si>
    <t>23 Queens Terrace, Jesmond, Newcastle, NE16 3BU</t>
  </si>
  <si>
    <t>NHSOO1</t>
  </si>
  <si>
    <t>Hélène</t>
  </si>
  <si>
    <t>Aimée</t>
  </si>
  <si>
    <t>Desjardins</t>
  </si>
  <si>
    <t>100 Quayside, Newcastle, NE1 3DU</t>
  </si>
  <si>
    <t>NS001</t>
  </si>
  <si>
    <t>Ellie</t>
  </si>
  <si>
    <t>Z</t>
  </si>
  <si>
    <t>Aronowitz</t>
  </si>
  <si>
    <t>22 Lairg Road, Newcastle, NP5 8TX</t>
  </si>
  <si>
    <t>NH001</t>
  </si>
  <si>
    <t>Maya</t>
  </si>
  <si>
    <t>Esmeralda</t>
  </si>
  <si>
    <t>Santiago</t>
  </si>
  <si>
    <t>98 Ploughley Rd, Toftwood, NR19 3QQ</t>
  </si>
  <si>
    <t>HS001</t>
  </si>
  <si>
    <t>Kim</t>
  </si>
  <si>
    <t>Sun</t>
  </si>
  <si>
    <t>Nguyen</t>
  </si>
  <si>
    <t>170 New Bridge St, Newcastle, NE1 2TE</t>
  </si>
  <si>
    <t>NHSO1</t>
  </si>
  <si>
    <t>Franz</t>
  </si>
  <si>
    <t>Josef</t>
  </si>
  <si>
    <t>Schlimm-Fehler</t>
  </si>
  <si>
    <t>52, Northumberland Street, Newcastle, NE1 7DF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</si>
</sst>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8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Segoe UI"/>
      <family val="2"/>
    </font>
    <font>
      <b/>
      <sz val="18"/>
      <color theme="3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Segoe UI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Segoe UI"/>
      <family val="2"/>
    </font>
    <font>
      <i/>
      <sz val="10"/>
      <color theme="1"/>
      <name val="Segoe U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6" tint="-0.2499465926084170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theme="6" tint="0.39991454817346722"/>
      </right>
      <top style="thin">
        <color theme="6" tint="-0.24994659260841701"/>
      </top>
      <bottom style="thin">
        <color theme="6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1" fillId="9" borderId="0" applyNumberFormat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1" applyFill="1" applyAlignment="1" applyProtection="1">
      <alignment vertical="center"/>
    </xf>
    <xf numFmtId="0" fontId="0" fillId="0" borderId="1" xfId="0" applyBorder="1"/>
    <xf numFmtId="0" fontId="0" fillId="3" borderId="0" xfId="0" applyFill="1"/>
    <xf numFmtId="0" fontId="0" fillId="0" borderId="3" xfId="0" applyBorder="1"/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6" borderId="2" xfId="0" applyFill="1" applyBorder="1"/>
    <xf numFmtId="0" fontId="3" fillId="6" borderId="0" xfId="0" applyFont="1" applyFill="1" applyAlignment="1">
      <alignment vertical="center"/>
    </xf>
    <xf numFmtId="0" fontId="0" fillId="6" borderId="0" xfId="0" applyFill="1"/>
    <xf numFmtId="0" fontId="13" fillId="6" borderId="1" xfId="0" applyFont="1" applyFill="1" applyBorder="1" applyAlignment="1">
      <alignment horizontal="left" vertical="center" indent="7"/>
    </xf>
    <xf numFmtId="0" fontId="13" fillId="6" borderId="0" xfId="0" applyFont="1" applyFill="1" applyAlignment="1">
      <alignment horizontal="left" vertical="center" indent="7"/>
    </xf>
    <xf numFmtId="14" fontId="0" fillId="0" borderId="3" xfId="0" applyNumberFormat="1" applyBorder="1"/>
    <xf numFmtId="0" fontId="0" fillId="0" borderId="6" xfId="0" applyBorder="1"/>
    <xf numFmtId="0" fontId="0" fillId="4" borderId="5" xfId="0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20" fillId="7" borderId="3" xfId="0" applyFont="1" applyFill="1" applyBorder="1" applyAlignment="1">
      <alignment vertical="center"/>
    </xf>
    <xf numFmtId="0" fontId="20" fillId="8" borderId="5" xfId="0" applyFont="1" applyFill="1" applyBorder="1" applyAlignment="1" applyProtection="1">
      <alignment horizontal="center" vertical="center"/>
      <protection locked="0"/>
    </xf>
    <xf numFmtId="0" fontId="0" fillId="10" borderId="0" xfId="0" applyFill="1"/>
    <xf numFmtId="0" fontId="1" fillId="10" borderId="0" xfId="0" applyFont="1" applyFill="1" applyAlignment="1">
      <alignment horizontal="left" vertical="top"/>
    </xf>
    <xf numFmtId="0" fontId="18" fillId="10" borderId="0" xfId="0" applyFont="1" applyFill="1" applyAlignment="1">
      <alignment horizontal="left" vertical="top"/>
    </xf>
    <xf numFmtId="0" fontId="8" fillId="2" borderId="10" xfId="0" applyFont="1" applyFill="1" applyBorder="1"/>
    <xf numFmtId="0" fontId="0" fillId="2" borderId="11" xfId="0" applyFill="1" applyBorder="1"/>
    <xf numFmtId="0" fontId="0" fillId="0" borderId="11" xfId="0" applyBorder="1"/>
    <xf numFmtId="0" fontId="1" fillId="0" borderId="11" xfId="0" applyFont="1" applyBorder="1" applyAlignment="1">
      <alignment horizontal="left" vertical="top"/>
    </xf>
    <xf numFmtId="0" fontId="0" fillId="0" borderId="12" xfId="0" applyBorder="1"/>
    <xf numFmtId="0" fontId="8" fillId="5" borderId="13" xfId="0" applyFont="1" applyFill="1" applyBorder="1"/>
    <xf numFmtId="0" fontId="12" fillId="5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16" xfId="0" applyBorder="1"/>
    <xf numFmtId="0" fontId="1" fillId="0" borderId="17" xfId="0" applyFont="1" applyBorder="1" applyAlignment="1">
      <alignment horizontal="left" vertical="top"/>
    </xf>
    <xf numFmtId="0" fontId="0" fillId="0" borderId="18" xfId="0" applyBorder="1"/>
    <xf numFmtId="0" fontId="8" fillId="2" borderId="13" xfId="0" applyFont="1" applyFill="1" applyBorder="1"/>
    <xf numFmtId="0" fontId="8" fillId="2" borderId="19" xfId="0" applyFont="1" applyFill="1" applyBorder="1"/>
    <xf numFmtId="0" fontId="8" fillId="2" borderId="14" xfId="0" applyFont="1" applyFill="1" applyBorder="1"/>
    <xf numFmtId="0" fontId="10" fillId="0" borderId="15" xfId="0" applyFont="1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20" xfId="0" applyBorder="1"/>
    <xf numFmtId="14" fontId="0" fillId="0" borderId="20" xfId="0" applyNumberFormat="1" applyBorder="1"/>
    <xf numFmtId="0" fontId="0" fillId="0" borderId="18" xfId="0" applyBorder="1" applyAlignment="1">
      <alignment wrapText="1"/>
    </xf>
    <xf numFmtId="0" fontId="22" fillId="9" borderId="0" xfId="2" applyFont="1"/>
    <xf numFmtId="0" fontId="22" fillId="9" borderId="0" xfId="2" applyFont="1" applyAlignment="1">
      <alignment horizontal="left" vertical="top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0" xfId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0" applyFont="1" applyFill="1"/>
    <xf numFmtId="0" fontId="0" fillId="0" borderId="3" xfId="0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14" fontId="10" fillId="0" borderId="8" xfId="0" applyNumberFormat="1" applyFont="1" applyFill="1" applyBorder="1" applyAlignment="1">
      <alignment horizontal="left" vertical="center"/>
    </xf>
    <xf numFmtId="14" fontId="0" fillId="0" borderId="6" xfId="0" applyNumberForma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1" fillId="0" borderId="0" xfId="0" applyFont="1" applyFill="1"/>
    <xf numFmtId="14" fontId="10" fillId="0" borderId="8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4" fontId="15" fillId="0" borderId="3" xfId="0" applyNumberFormat="1" applyFont="1" applyFill="1" applyBorder="1" applyAlignment="1" applyProtection="1">
      <alignment horizontal="left" vertical="center"/>
      <protection locked="0"/>
    </xf>
    <xf numFmtId="20" fontId="15" fillId="0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/>
    <xf numFmtId="0" fontId="8" fillId="0" borderId="7" xfId="0" applyFont="1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0" fillId="0" borderId="3" xfId="0" applyFill="1" applyBorder="1" applyAlignment="1" applyProtection="1">
      <alignment vertical="top"/>
      <protection locked="0"/>
    </xf>
    <xf numFmtId="0" fontId="0" fillId="0" borderId="0" xfId="0" applyFill="1" applyAlignment="1">
      <alignment vertical="top"/>
    </xf>
    <xf numFmtId="0" fontId="9" fillId="0" borderId="9" xfId="0" applyFont="1" applyFill="1" applyBorder="1" applyAlignment="1">
      <alignment vertical="center"/>
    </xf>
    <xf numFmtId="0" fontId="0" fillId="0" borderId="9" xfId="0" applyFill="1" applyBorder="1"/>
    <xf numFmtId="0" fontId="8" fillId="0" borderId="7" xfId="0" applyFont="1" applyFill="1" applyBorder="1" applyAlignment="1">
      <alignment vertical="top"/>
    </xf>
    <xf numFmtId="0" fontId="1" fillId="0" borderId="6" xfId="0" applyFont="1" applyFill="1" applyBorder="1" applyAlignment="1">
      <alignment horizontal="left"/>
    </xf>
    <xf numFmtId="0" fontId="0" fillId="0" borderId="6" xfId="0" applyFill="1" applyBorder="1"/>
    <xf numFmtId="0" fontId="8" fillId="0" borderId="7" xfId="0" applyFont="1" applyFill="1" applyBorder="1"/>
    <xf numFmtId="14" fontId="0" fillId="0" borderId="6" xfId="0" applyNumberFormat="1" applyFill="1" applyBorder="1" applyAlignment="1">
      <alignment horizontal="left"/>
    </xf>
  </cellXfs>
  <cellStyles count="3">
    <cellStyle name="Bad" xfId="2" builtinId="27"/>
    <cellStyle name="Hyperlink" xfId="1" builtinId="8"/>
    <cellStyle name="Normal" xfId="0" builtinId="0"/>
  </cellStyles>
  <dxfs count="20">
    <dxf>
      <font>
        <b/>
        <i val="0"/>
        <color rgb="FFC00000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rgb="FFFFFFCC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FFCC"/>
        </patternFill>
      </fill>
    </dxf>
    <dxf>
      <font>
        <color theme="4" tint="0.79998168889431442"/>
      </font>
    </dxf>
    <dxf>
      <font>
        <color theme="0" tint="-4.9989318521683403E-2"/>
      </font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rgb="FFFFFFCC"/>
        </patternFill>
      </fill>
    </dxf>
    <dxf>
      <font>
        <color theme="4" tint="0.79998168889431442"/>
      </font>
    </dxf>
  </dxfs>
  <tableStyles count="0" defaultTableStyle="TableStyleMedium2" defaultPivotStyle="PivotStyleLight16"/>
  <colors>
    <mruColors>
      <color rgb="FFFBE8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2" Type="http://schemas.openxmlformats.org/officeDocument/2006/relationships/hyperlink" Target="#specimentype"/><Relationship Id="rId1" Type="http://schemas.openxmlformats.org/officeDocument/2006/relationships/image" Target="../media/image2.png"/><Relationship Id="rId6" Type="http://schemas.openxmlformats.org/officeDocument/2006/relationships/image" Target="../media/image3.png"/><Relationship Id="rId5" Type="http://schemas.openxmlformats.org/officeDocument/2006/relationships/hyperlink" Target="#labelsselected"/><Relationship Id="rId4" Type="http://schemas.openxmlformats.org/officeDocument/2006/relationships/hyperlink" Target="#flagselected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7" Type="http://schemas.openxmlformats.org/officeDocument/2006/relationships/hyperlink" Target="#labelsselected"/><Relationship Id="rId2" Type="http://schemas.openxmlformats.org/officeDocument/2006/relationships/hyperlink" Target="#name"/><Relationship Id="rId1" Type="http://schemas.openxmlformats.org/officeDocument/2006/relationships/image" Target="../media/image2.png"/><Relationship Id="rId6" Type="http://schemas.openxmlformats.org/officeDocument/2006/relationships/hyperlink" Target="#flagselected"/><Relationship Id="rId5" Type="http://schemas.openxmlformats.org/officeDocument/2006/relationships/hyperlink" Target="#Dashboard!D7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flagselected"/><Relationship Id="rId7" Type="http://schemas.openxmlformats.org/officeDocument/2006/relationships/hyperlink" Target="#labelsselected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6" Type="http://schemas.openxmlformats.org/officeDocument/2006/relationships/hyperlink" Target="#Dashboard!D7"/><Relationship Id="rId5" Type="http://schemas.openxmlformats.org/officeDocument/2006/relationships/image" Target="../media/image3.png"/><Relationship Id="rId4" Type="http://schemas.openxmlformats.org/officeDocument/2006/relationships/hyperlink" Target="#specimentype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specimentype"/><Relationship Id="rId2" Type="http://schemas.openxmlformats.org/officeDocument/2006/relationships/image" Target="../media/image6.png"/><Relationship Id="rId1" Type="http://schemas.openxmlformats.org/officeDocument/2006/relationships/hyperlink" Target="#labelsselected"/><Relationship Id="rId6" Type="http://schemas.openxmlformats.org/officeDocument/2006/relationships/hyperlink" Target="#Dashboard!D7"/><Relationship Id="rId5" Type="http://schemas.openxmlformats.org/officeDocument/2006/relationships/image" Target="../media/image3.png"/><Relationship Id="rId4" Type="http://schemas.openxmlformats.org/officeDocument/2006/relationships/hyperlink" Target="#labtestselected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flagselected"/><Relationship Id="rId3" Type="http://schemas.openxmlformats.org/officeDocument/2006/relationships/hyperlink" Target="#'Case Builder'!D7"/><Relationship Id="rId7" Type="http://schemas.openxmlformats.org/officeDocument/2006/relationships/hyperlink" Target="#labtestselected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6" Type="http://schemas.openxmlformats.org/officeDocument/2006/relationships/hyperlink" Target="#specimentype"/><Relationship Id="rId5" Type="http://schemas.openxmlformats.org/officeDocument/2006/relationships/hyperlink" Target="#Dashboard!D7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6" name="Picture 3" descr="NCF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12</xdr:row>
      <xdr:rowOff>205740</xdr:rowOff>
    </xdr:from>
    <xdr:to>
      <xdr:col>3</xdr:col>
      <xdr:colOff>281940</xdr:colOff>
      <xdr:row>14</xdr:row>
      <xdr:rowOff>61140</xdr:rowOff>
    </xdr:to>
    <xdr:sp macro="" textlink="">
      <xdr:nvSpPr>
        <xdr:cNvPr id="7" name="Rectangle 6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0</xdr:colOff>
      <xdr:row>0</xdr:row>
      <xdr:rowOff>606171</xdr:rowOff>
    </xdr:from>
    <xdr:to>
      <xdr:col>0</xdr:col>
      <xdr:colOff>1198245</xdr:colOff>
      <xdr:row>2</xdr:row>
      <xdr:rowOff>105156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615696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102870</xdr:rowOff>
    </xdr:from>
    <xdr:to>
      <xdr:col>0</xdr:col>
      <xdr:colOff>1198245</xdr:colOff>
      <xdr:row>3</xdr:row>
      <xdr:rowOff>255270</xdr:rowOff>
    </xdr:to>
    <xdr:sp macro="" textlink="">
      <xdr:nvSpPr>
        <xdr:cNvPr id="12" name="Rectangle 11">
          <a:hlinkClick xmlns:r="http://schemas.openxmlformats.org/officeDocument/2006/relationships" r:id="rId2" tooltip="Go to Specimen Selection screen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90297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252984</xdr:rowOff>
    </xdr:from>
    <xdr:to>
      <xdr:col>0</xdr:col>
      <xdr:colOff>1198245</xdr:colOff>
      <xdr:row>5</xdr:row>
      <xdr:rowOff>45720</xdr:rowOff>
    </xdr:to>
    <xdr:sp macro="" textlink="">
      <xdr:nvSpPr>
        <xdr:cNvPr id="14" name="Rectangle 13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190244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43434</xdr:rowOff>
    </xdr:from>
    <xdr:to>
      <xdr:col>0</xdr:col>
      <xdr:colOff>1198245</xdr:colOff>
      <xdr:row>6</xdr:row>
      <xdr:rowOff>134874</xdr:rowOff>
    </xdr:to>
    <xdr:sp macro="" textlink="">
      <xdr:nvSpPr>
        <xdr:cNvPr id="16" name="Rectangle 15">
          <a:hlinkClick xmlns:r="http://schemas.openxmlformats.org/officeDocument/2006/relationships" r:id="rId4" tooltip="Go to Case Buillder screen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4759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132588</xdr:rowOff>
    </xdr:from>
    <xdr:to>
      <xdr:col>0</xdr:col>
      <xdr:colOff>1198245</xdr:colOff>
      <xdr:row>7</xdr:row>
      <xdr:rowOff>147828</xdr:rowOff>
    </xdr:to>
    <xdr:sp macro="" textlink="">
      <xdr:nvSpPr>
        <xdr:cNvPr id="17" name="Rectangle 16">
          <a:hlinkClick xmlns:r="http://schemas.openxmlformats.org/officeDocument/2006/relationships" r:id="rId5" tooltip="Go to Labels screen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76326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5" name="Picture 3" descr="NCF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11</xdr:row>
      <xdr:rowOff>137160</xdr:rowOff>
    </xdr:from>
    <xdr:to>
      <xdr:col>2</xdr:col>
      <xdr:colOff>1379220</xdr:colOff>
      <xdr:row>13</xdr:row>
      <xdr:rowOff>160020</xdr:rowOff>
    </xdr:to>
    <xdr:sp macro="" textlink="">
      <xdr:nvSpPr>
        <xdr:cNvPr id="6" name="Rectangle 5">
          <a:hlinkClick xmlns:r="http://schemas.openxmlformats.org/officeDocument/2006/relationships" r:id="rId2" tooltip="Go to previous screen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072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oneCell">
    <xdr:from>
      <xdr:col>2</xdr:col>
      <xdr:colOff>1562100</xdr:colOff>
      <xdr:row>11</xdr:row>
      <xdr:rowOff>137160</xdr:rowOff>
    </xdr:from>
    <xdr:to>
      <xdr:col>5</xdr:col>
      <xdr:colOff>99060</xdr:colOff>
      <xdr:row>13</xdr:row>
      <xdr:rowOff>160020</xdr:rowOff>
    </xdr:to>
    <xdr:sp macro="" textlink="">
      <xdr:nvSpPr>
        <xdr:cNvPr id="9" name="Rectangle 8">
          <a:hlinkClick xmlns:r="http://schemas.openxmlformats.org/officeDocument/2006/relationships" r:id="rId3" tooltip="Go to next screen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5186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7" name="Picture 16" descr="Record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91440</xdr:rowOff>
    </xdr:to>
    <xdr:sp macro="" textlink="">
      <xdr:nvSpPr>
        <xdr:cNvPr id="16" name="Rectangle 15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89154</xdr:rowOff>
    </xdr:from>
    <xdr:to>
      <xdr:col>0</xdr:col>
      <xdr:colOff>1198245</xdr:colOff>
      <xdr:row>3</xdr:row>
      <xdr:rowOff>180594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178308</xdr:rowOff>
    </xdr:from>
    <xdr:to>
      <xdr:col>0</xdr:col>
      <xdr:colOff>1198245</xdr:colOff>
      <xdr:row>5</xdr:row>
      <xdr:rowOff>1524</xdr:rowOff>
    </xdr:to>
    <xdr:sp macro="" textlink="">
      <xdr:nvSpPr>
        <xdr:cNvPr id="19" name="Rectangle 18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4</xdr:row>
      <xdr:rowOff>227838</xdr:rowOff>
    </xdr:from>
    <xdr:to>
      <xdr:col>0</xdr:col>
      <xdr:colOff>1198245</xdr:colOff>
      <xdr:row>6</xdr:row>
      <xdr:rowOff>44958</xdr:rowOff>
    </xdr:to>
    <xdr:sp macro="" textlink="">
      <xdr:nvSpPr>
        <xdr:cNvPr id="20" name="Rectangle 19">
          <a:hlinkClick xmlns:r="http://schemas.openxmlformats.org/officeDocument/2006/relationships" r:id="rId6" tooltip="Go to Case Buillder screen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42672</xdr:rowOff>
    </xdr:from>
    <xdr:to>
      <xdr:col>0</xdr:col>
      <xdr:colOff>1198245</xdr:colOff>
      <xdr:row>7</xdr:row>
      <xdr:rowOff>96012</xdr:rowOff>
    </xdr:to>
    <xdr:sp macro="" textlink="">
      <xdr:nvSpPr>
        <xdr:cNvPr id="21" name="Rectangle 20">
          <a:hlinkClick xmlns:r="http://schemas.openxmlformats.org/officeDocument/2006/relationships" r:id="rId7" tooltip="Go to Labels screen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2133600" y="83820"/>
          <a:ext cx="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8" name="Picture 3" descr="NCF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1562100</xdr:colOff>
      <xdr:row>13</xdr:row>
      <xdr:rowOff>60960</xdr:rowOff>
    </xdr:from>
    <xdr:to>
      <xdr:col>3</xdr:col>
      <xdr:colOff>1012800</xdr:colOff>
      <xdr:row>15</xdr:row>
      <xdr:rowOff>84000</xdr:rowOff>
    </xdr:to>
    <xdr:sp macro="" textlink="">
      <xdr:nvSpPr>
        <xdr:cNvPr id="5" name="Rectangle 4">
          <a:hlinkClick xmlns:r="http://schemas.openxmlformats.org/officeDocument/2006/relationships" r:id="rId3" tooltip="Go to next screen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51860" y="3086100"/>
          <a:ext cx="131760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oneCell">
    <xdr:from>
      <xdr:col>2</xdr:col>
      <xdr:colOff>60960</xdr:colOff>
      <xdr:row>13</xdr:row>
      <xdr:rowOff>60960</xdr:rowOff>
    </xdr:from>
    <xdr:to>
      <xdr:col>2</xdr:col>
      <xdr:colOff>1379220</xdr:colOff>
      <xdr:row>15</xdr:row>
      <xdr:rowOff>84000</xdr:rowOff>
    </xdr:to>
    <xdr:sp macro="" textlink="">
      <xdr:nvSpPr>
        <xdr:cNvPr id="7" name="Rectangle 6">
          <a:hlinkClick xmlns:r="http://schemas.openxmlformats.org/officeDocument/2006/relationships" r:id="rId4" tooltip="Go to previous screen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4" name="Picture 13" descr="Record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8" name="Rectangle 17">
          <a:hlinkClick xmlns:r="http://schemas.openxmlformats.org/officeDocument/2006/relationships" r:id="rId6" tooltip="Go to Dashboard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19" name="Rectangle 18">
          <a:hlinkClick xmlns:r="http://schemas.openxmlformats.org/officeDocument/2006/relationships" r:id="rId4" tooltip="Go to Specimen Selection screen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6" name="Rectangle 25">
          <a:hlinkClick xmlns:r="http://schemas.openxmlformats.org/officeDocument/2006/relationships" r:id="rId3" tooltip="Go to Case Buillder screen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7</xdr:row>
      <xdr:rowOff>134112</xdr:rowOff>
    </xdr:to>
    <xdr:sp macro="" textlink="">
      <xdr:nvSpPr>
        <xdr:cNvPr id="27" name="Rectangle 26">
          <a:hlinkClick xmlns:r="http://schemas.openxmlformats.org/officeDocument/2006/relationships" r:id="rId7" tooltip="Go to Labels screen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16</xdr:row>
      <xdr:rowOff>137160</xdr:rowOff>
    </xdr:from>
    <xdr:to>
      <xdr:col>3</xdr:col>
      <xdr:colOff>830580</xdr:colOff>
      <xdr:row>18</xdr:row>
      <xdr:rowOff>167640</xdr:rowOff>
    </xdr:to>
    <xdr:sp macro="" textlink="">
      <xdr:nvSpPr>
        <xdr:cNvPr id="9" name="Rectangle 8">
          <a:hlinkClick xmlns:r="http://schemas.openxmlformats.org/officeDocument/2006/relationships" r:id="rId1" tooltip="Submit Case and Show Label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290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Submit Case</a:t>
          </a:r>
        </a:p>
      </xdr:txBody>
    </xdr:sp>
    <xdr:clientData/>
  </xdr:twoCellAnchor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6" name="Picture 3" descr="NCF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2072640</xdr:colOff>
      <xdr:row>1</xdr:row>
      <xdr:rowOff>0</xdr:rowOff>
    </xdr:from>
    <xdr:to>
      <xdr:col>4</xdr:col>
      <xdr:colOff>2690</xdr:colOff>
      <xdr:row>2</xdr:row>
      <xdr:rowOff>160020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566160" y="0"/>
          <a:ext cx="269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16</xdr:row>
      <xdr:rowOff>137160</xdr:rowOff>
    </xdr:from>
    <xdr:to>
      <xdr:col>2</xdr:col>
      <xdr:colOff>1371600</xdr:colOff>
      <xdr:row>18</xdr:row>
      <xdr:rowOff>167640</xdr:rowOff>
    </xdr:to>
    <xdr:sp macro="" textlink="">
      <xdr:nvSpPr>
        <xdr:cNvPr id="10" name="Rectangle 9">
          <a:hlinkClick xmlns:r="http://schemas.openxmlformats.org/officeDocument/2006/relationships" r:id="rId4" tooltip="Go to previous screen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431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9" name="Rectangle 18">
          <a:hlinkClick xmlns:r="http://schemas.openxmlformats.org/officeDocument/2006/relationships" r:id="rId6" tooltip="Go to Dashboard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20" name="Rectangle 19">
          <a:hlinkClick xmlns:r="http://schemas.openxmlformats.org/officeDocument/2006/relationships" r:id="rId7" tooltip="Go to Specimen Selection screen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1" name="Rectangle 20">
          <a:hlinkClick xmlns:r="http://schemas.openxmlformats.org/officeDocument/2006/relationships" r:id="rId4" tooltip="Go to Lab Test Selection screen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Case</a:t>
          </a:r>
          <a:r>
            <a:rPr lang="en-GB" sz="1000" b="1" baseline="0">
              <a:solidFill>
                <a:schemeClr val="bg1"/>
              </a:solidFill>
            </a:rPr>
            <a:t> Builder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8</xdr:row>
      <xdr:rowOff>4572</xdr:rowOff>
    </xdr:to>
    <xdr:sp macro="" textlink="">
      <xdr:nvSpPr>
        <xdr:cNvPr id="23" name="Rectangle 22">
          <a:hlinkClick xmlns:r="http://schemas.openxmlformats.org/officeDocument/2006/relationships" r:id="rId1" tooltip="Go to Labels screen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3</xdr:col>
      <xdr:colOff>2075330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4" name="Picture 3" descr="NCF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1318260</xdr:colOff>
      <xdr:row>18</xdr:row>
      <xdr:rowOff>38100</xdr:rowOff>
    </xdr:to>
    <xdr:sp macro="" textlink="">
      <xdr:nvSpPr>
        <xdr:cNvPr id="5" name="Rectangle 4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5320" y="31851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2" name="Picture 11" descr="Record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106680</xdr:rowOff>
    </xdr:to>
    <xdr:sp macro="" textlink="">
      <xdr:nvSpPr>
        <xdr:cNvPr id="17" name="Rectangle 16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104394</xdr:rowOff>
    </xdr:from>
    <xdr:to>
      <xdr:col>0</xdr:col>
      <xdr:colOff>1198245</xdr:colOff>
      <xdr:row>3</xdr:row>
      <xdr:rowOff>127254</xdr:rowOff>
    </xdr:to>
    <xdr:sp macro="" textlink="">
      <xdr:nvSpPr>
        <xdr:cNvPr id="23" name="Rectangle 22">
          <a:hlinkClick xmlns:r="http://schemas.openxmlformats.org/officeDocument/2006/relationships" r:id="rId6" tooltip="Go to Specimen Selection screen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124968</xdr:rowOff>
    </xdr:from>
    <xdr:to>
      <xdr:col>0</xdr:col>
      <xdr:colOff>1198245</xdr:colOff>
      <xdr:row>5</xdr:row>
      <xdr:rowOff>39624</xdr:rowOff>
    </xdr:to>
    <xdr:sp macro="" textlink="">
      <xdr:nvSpPr>
        <xdr:cNvPr id="24" name="Rectangle 23">
          <a:hlinkClick xmlns:r="http://schemas.openxmlformats.org/officeDocument/2006/relationships" r:id="rId7" tooltip="Go to Lab Test Selection screen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37338</xdr:rowOff>
    </xdr:from>
    <xdr:to>
      <xdr:col>0</xdr:col>
      <xdr:colOff>1198245</xdr:colOff>
      <xdr:row>6</xdr:row>
      <xdr:rowOff>144018</xdr:rowOff>
    </xdr:to>
    <xdr:sp macro="" textlink="">
      <xdr:nvSpPr>
        <xdr:cNvPr id="25" name="Rectangle 24">
          <a:hlinkClick xmlns:r="http://schemas.openxmlformats.org/officeDocument/2006/relationships" r:id="rId8" tooltip="Go to Case Buillder screen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141732</xdr:rowOff>
    </xdr:from>
    <xdr:to>
      <xdr:col>0</xdr:col>
      <xdr:colOff>1198245</xdr:colOff>
      <xdr:row>8</xdr:row>
      <xdr:rowOff>65532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Labels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rtlCol="0" anchor="ctr"/>
      <a:lstStyle>
        <a:defPPr algn="ctr">
          <a:defRPr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1"/>
  <sheetViews>
    <sheetView showGridLines="0" showRowColHeaders="0" tabSelected="1" zoomScaleNormal="100" workbookViewId="0">
      <pane ySplit="1" topLeftCell="A2" activePane="bottomLeft" state="frozen"/>
      <selection activeCell="F15" sqref="F15"/>
      <selection pane="bottomLeft" activeCell="I9" sqref="I9"/>
    </sheetView>
  </sheetViews>
  <sheetFormatPr defaultColWidth="8.85546875" defaultRowHeight="15" x14ac:dyDescent="0.25"/>
  <cols>
    <col min="1" max="1" width="18" customWidth="1"/>
    <col min="2" max="2" width="9.5703125" customWidth="1"/>
    <col min="3" max="3" width="16" customWidth="1"/>
    <col min="4" max="4" width="38.85546875" customWidth="1"/>
    <col min="5" max="5" width="14.28515625" customWidth="1"/>
    <col min="6" max="6" width="9.140625" customWidth="1"/>
  </cols>
  <sheetData>
    <row r="1" spans="1:27" ht="48.6" customHeight="1" x14ac:dyDescent="0.25">
      <c r="A1" s="10"/>
      <c r="B1" s="12" t="s">
        <v>0</v>
      </c>
      <c r="C1" s="9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4"/>
    </row>
    <row r="2" spans="1:27" ht="14.45" customHeight="1" x14ac:dyDescent="0.35">
      <c r="A2" s="1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10.9" customHeight="1" x14ac:dyDescent="0.25">
      <c r="A3" s="10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ht="21" x14ac:dyDescent="0.25">
      <c r="A4" s="10"/>
      <c r="B4" s="53"/>
      <c r="C4" s="54" t="s">
        <v>1</v>
      </c>
      <c r="D4" s="55"/>
      <c r="E4" s="53"/>
      <c r="F4" s="53"/>
      <c r="G4" s="53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ht="18.75" x14ac:dyDescent="0.25">
      <c r="A5" s="10"/>
      <c r="B5" s="53"/>
      <c r="C5" s="56"/>
      <c r="D5" s="57"/>
      <c r="E5" s="53"/>
      <c r="F5" s="53"/>
      <c r="G5" s="53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5.75" x14ac:dyDescent="0.25">
      <c r="A6" s="10"/>
      <c r="B6" s="53"/>
      <c r="C6" s="55"/>
      <c r="D6" s="55"/>
      <c r="E6" s="53"/>
      <c r="F6" s="53"/>
      <c r="G6" s="53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21.6" customHeight="1" x14ac:dyDescent="0.25">
      <c r="A7" s="10"/>
      <c r="B7" s="53"/>
      <c r="C7" s="19" t="s">
        <v>2</v>
      </c>
      <c r="D7" s="15"/>
      <c r="E7" s="53" t="s">
        <v>3</v>
      </c>
      <c r="F7" s="53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.75" x14ac:dyDescent="0.25">
      <c r="A8" s="10"/>
      <c r="B8" s="53"/>
      <c r="C8" s="59"/>
      <c r="D8" s="59"/>
      <c r="E8" s="53"/>
      <c r="F8" s="53"/>
      <c r="G8" s="53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1:27" ht="15.75" x14ac:dyDescent="0.25">
      <c r="A9" s="10"/>
      <c r="B9" s="53"/>
      <c r="C9" s="59"/>
      <c r="D9" s="55"/>
      <c r="E9" s="53"/>
      <c r="F9" s="53"/>
      <c r="G9" s="53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15.75" x14ac:dyDescent="0.25">
      <c r="A10" s="10"/>
      <c r="B10" s="53"/>
      <c r="C10" s="55"/>
      <c r="D10" s="55"/>
      <c r="E10" s="53"/>
      <c r="F10" s="53"/>
      <c r="G10" s="53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ht="15.75" x14ac:dyDescent="0.25">
      <c r="A11" s="10"/>
      <c r="B11" s="53"/>
      <c r="C11" s="59"/>
      <c r="D11" s="53"/>
      <c r="E11" s="53"/>
      <c r="F11" s="53"/>
      <c r="G11" s="53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x14ac:dyDescent="0.25">
      <c r="A12" s="10"/>
      <c r="B12" s="53"/>
      <c r="C12" s="52"/>
      <c r="D12" s="52"/>
      <c r="E12" s="52"/>
      <c r="F12" s="53"/>
      <c r="G12" s="53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26.45" customHeight="1" x14ac:dyDescent="0.25">
      <c r="A13" s="10"/>
      <c r="B13" s="53"/>
      <c r="C13" s="52"/>
      <c r="D13" s="52"/>
      <c r="E13" s="52"/>
      <c r="F13" s="53"/>
      <c r="G13" s="53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ht="15.75" x14ac:dyDescent="0.25">
      <c r="A14" s="10"/>
      <c r="B14" s="53"/>
      <c r="C14" s="60"/>
      <c r="D14" s="53"/>
      <c r="E14" s="53"/>
      <c r="F14" s="53"/>
      <c r="G14" s="53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26.45" customHeight="1" x14ac:dyDescent="0.25">
      <c r="A15" s="10"/>
      <c r="B15" s="53"/>
      <c r="C15" s="55"/>
      <c r="D15" s="53"/>
      <c r="E15" s="53"/>
      <c r="F15" s="53"/>
      <c r="G15" s="53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ht="16.899999999999999" customHeight="1" x14ac:dyDescent="0.25">
      <c r="A16" s="10"/>
      <c r="B16" s="53"/>
      <c r="C16" s="58"/>
      <c r="D16" s="53"/>
      <c r="E16" s="53"/>
      <c r="F16" s="53"/>
      <c r="G16" s="53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x14ac:dyDescent="0.25">
      <c r="A17" s="10"/>
      <c r="B17" s="53"/>
      <c r="C17" s="53"/>
      <c r="D17" s="53"/>
      <c r="E17" s="53"/>
      <c r="F17" s="53"/>
      <c r="G17" s="53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x14ac:dyDescent="0.25">
      <c r="A18" s="10"/>
      <c r="B18" s="53"/>
      <c r="C18" s="53"/>
      <c r="D18" s="53"/>
      <c r="E18" s="53"/>
      <c r="F18" s="53"/>
      <c r="G18" s="53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x14ac:dyDescent="0.25">
      <c r="A19" s="10"/>
      <c r="B19" s="53"/>
      <c r="C19" s="53"/>
      <c r="D19" s="53"/>
      <c r="E19" s="53"/>
      <c r="F19" s="53"/>
      <c r="G19" s="53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x14ac:dyDescent="0.25">
      <c r="A20" s="10"/>
      <c r="B20" s="53"/>
      <c r="C20" s="53"/>
      <c r="D20" s="53"/>
      <c r="E20" s="53"/>
      <c r="F20" s="53"/>
      <c r="G20" s="53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x14ac:dyDescent="0.25">
      <c r="A21" s="1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x14ac:dyDescent="0.25">
      <c r="A22" s="1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x14ac:dyDescent="0.25">
      <c r="A23" s="1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x14ac:dyDescent="0.25">
      <c r="A24" s="1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x14ac:dyDescent="0.25">
      <c r="A25" s="10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x14ac:dyDescent="0.25">
      <c r="A26" s="1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x14ac:dyDescent="0.25">
      <c r="A27" s="1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x14ac:dyDescent="0.25">
      <c r="A28" s="10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x14ac:dyDescent="0.25">
      <c r="A29" s="1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x14ac:dyDescent="0.25">
      <c r="A30" s="1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x14ac:dyDescent="0.25">
      <c r="A31" s="1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10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x14ac:dyDescent="0.25">
      <c r="A33" s="10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x14ac:dyDescent="0.25">
      <c r="A34" s="10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x14ac:dyDescent="0.25">
      <c r="A35" s="10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1:27" x14ac:dyDescent="0.25">
      <c r="A36" s="1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x14ac:dyDescent="0.25">
      <c r="A37" s="1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x14ac:dyDescent="0.25">
      <c r="A38" s="10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x14ac:dyDescent="0.25">
      <c r="A39" s="1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x14ac:dyDescent="0.25">
      <c r="A40" s="1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x14ac:dyDescent="0.25">
      <c r="A41" s="1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x14ac:dyDescent="0.25">
      <c r="A42" s="1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x14ac:dyDescent="0.25">
      <c r="A43" s="1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x14ac:dyDescent="0.25">
      <c r="A44" s="1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x14ac:dyDescent="0.25">
      <c r="A45" s="10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1:27" x14ac:dyDescent="0.25">
      <c r="A46" s="10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  <row r="47" spans="1:27" x14ac:dyDescent="0.25">
      <c r="A47" s="10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1:27" x14ac:dyDescent="0.25">
      <c r="A48" s="10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7" x14ac:dyDescent="0.25">
      <c r="A49" s="10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1:27" x14ac:dyDescent="0.25">
      <c r="A50" s="10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1:27" x14ac:dyDescent="0.25">
      <c r="A51" s="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1:27" x14ac:dyDescent="0.25">
      <c r="A52" s="10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7" x14ac:dyDescent="0.25">
      <c r="A53" s="10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</row>
    <row r="54" spans="1:27" x14ac:dyDescent="0.25">
      <c r="A54" s="10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</row>
    <row r="55" spans="1:27" x14ac:dyDescent="0.25">
      <c r="A55" s="10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</row>
    <row r="56" spans="1:27" x14ac:dyDescent="0.25">
      <c r="A56" s="10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x14ac:dyDescent="0.25">
      <c r="A57" s="10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1:27" x14ac:dyDescent="0.25">
      <c r="A58" s="10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1:27" x14ac:dyDescent="0.25">
      <c r="A59" s="10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1:27" x14ac:dyDescent="0.25">
      <c r="A60" s="10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x14ac:dyDescent="0.25">
      <c r="A61" s="10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1:27" x14ac:dyDescent="0.25">
      <c r="A62" s="10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x14ac:dyDescent="0.25">
      <c r="A63" s="10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x14ac:dyDescent="0.25">
      <c r="A64" s="10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x14ac:dyDescent="0.25">
      <c r="A65" s="10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1:27" x14ac:dyDescent="0.25">
      <c r="A66" s="10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x14ac:dyDescent="0.25">
      <c r="A67" s="10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1:27" x14ac:dyDescent="0.25">
      <c r="A68" s="10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x14ac:dyDescent="0.25">
      <c r="A69" s="10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x14ac:dyDescent="0.25">
      <c r="A70" s="10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x14ac:dyDescent="0.25">
      <c r="A71" s="10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x14ac:dyDescent="0.25">
      <c r="A72" s="10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x14ac:dyDescent="0.25">
      <c r="A73" s="10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x14ac:dyDescent="0.25">
      <c r="A74" s="10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x14ac:dyDescent="0.25">
      <c r="A75" s="10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x14ac:dyDescent="0.25">
      <c r="A76" s="10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x14ac:dyDescent="0.25">
      <c r="A77" s="10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x14ac:dyDescent="0.25">
      <c r="A78" s="10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x14ac:dyDescent="0.25">
      <c r="A79" s="10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1:27" x14ac:dyDescent="0.25">
      <c r="A80" s="10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1:27" x14ac:dyDescent="0.25">
      <c r="A81" s="10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x14ac:dyDescent="0.25">
      <c r="A82" s="10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1:27" x14ac:dyDescent="0.25">
      <c r="A83" s="10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7" x14ac:dyDescent="0.25">
      <c r="A84" s="10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1:27" x14ac:dyDescent="0.25">
      <c r="A85" s="10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1:27" x14ac:dyDescent="0.25">
      <c r="A86" s="10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1:27" x14ac:dyDescent="0.25">
      <c r="A87" s="10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7" x14ac:dyDescent="0.25">
      <c r="A88" s="10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27" x14ac:dyDescent="0.25">
      <c r="A89" s="10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27" x14ac:dyDescent="0.25">
      <c r="A90" s="10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1:27" x14ac:dyDescent="0.25">
      <c r="A91" s="10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7" x14ac:dyDescent="0.25">
      <c r="A92" s="10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27" x14ac:dyDescent="0.25">
      <c r="A93" s="10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1:27" x14ac:dyDescent="0.25">
      <c r="A94" s="10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1:27" x14ac:dyDescent="0.25">
      <c r="A95" s="10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27" x14ac:dyDescent="0.25">
      <c r="A96" s="10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1:27" x14ac:dyDescent="0.25">
      <c r="A97" s="10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1:27" x14ac:dyDescent="0.25">
      <c r="A98" s="10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1:27" x14ac:dyDescent="0.25">
      <c r="A99" s="10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7" x14ac:dyDescent="0.25">
      <c r="A100" s="10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1:27" x14ac:dyDescent="0.25">
      <c r="A101" s="10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</sheetData>
  <sheetProtection selectLockedCells="1"/>
  <conditionalFormatting sqref="E7">
    <cfRule type="expression" dxfId="19" priority="1">
      <formula>D7&lt;&gt;""</formula>
    </cfRule>
  </conditionalFormatting>
  <pageMargins left="0.7" right="0.7" top="0.75" bottom="0.75" header="0.3" footer="0.3"/>
  <pageSetup paperSize="9" orientation="portrait" horizontalDpi="4294967293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44"/>
  <sheetViews>
    <sheetView showGridLines="0" showRowColHeaders="0" zoomScaleNormal="100" workbookViewId="0">
      <pane ySplit="1" topLeftCell="A2" activePane="bottomLeft" state="frozen"/>
      <selection activeCell="F3" sqref="F3:G5"/>
      <selection pane="bottomLeft" activeCell="H12" sqref="H12"/>
    </sheetView>
  </sheetViews>
  <sheetFormatPr defaultColWidth="7.5703125" defaultRowHeight="15" x14ac:dyDescent="0.25"/>
  <cols>
    <col min="1" max="1" width="18" customWidth="1"/>
    <col min="2" max="2" width="9.5703125" customWidth="1"/>
    <col min="3" max="3" width="31.7109375" customWidth="1"/>
    <col min="4" max="4" width="0.42578125" customWidth="1"/>
    <col min="5" max="6" width="8.42578125" customWidth="1"/>
    <col min="7" max="7" width="14.140625" customWidth="1"/>
    <col min="8" max="8" width="13" customWidth="1"/>
    <col min="9" max="9" width="12.28515625" customWidth="1"/>
    <col min="10" max="10" width="20.28515625" customWidth="1"/>
    <col min="11" max="11" width="8.7109375" customWidth="1"/>
    <col min="12" max="12" width="13.85546875" customWidth="1"/>
    <col min="13" max="13" width="22.7109375" customWidth="1"/>
  </cols>
  <sheetData>
    <row r="1" spans="1:30" ht="48.6" customHeight="1" x14ac:dyDescent="0.25">
      <c r="A1" s="11"/>
      <c r="B1" s="11" t="s">
        <v>4</v>
      </c>
      <c r="C1" s="6"/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</row>
    <row r="2" spans="1:30" ht="15.6" customHeight="1" x14ac:dyDescent="0.25">
      <c r="A2" s="10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1:30" ht="15.6" customHeight="1" x14ac:dyDescent="0.25">
      <c r="A3" s="10"/>
      <c r="B3" s="52"/>
      <c r="C3" s="61" t="s">
        <v>5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ht="18.600000000000001" customHeight="1" x14ac:dyDescent="0.25">
      <c r="A4" s="10"/>
      <c r="B4" s="52"/>
      <c r="C4" s="62" t="s">
        <v>6</v>
      </c>
      <c r="D4" s="53"/>
      <c r="E4" s="53"/>
      <c r="F4" s="53"/>
      <c r="G4" s="63" t="str">
        <f>IF(H5="not found", "Patient Details not found", "Patient Details")</f>
        <v>Patient Details not found</v>
      </c>
      <c r="H4" s="53"/>
      <c r="I4" s="53"/>
      <c r="J4" s="53"/>
      <c r="K4" s="53"/>
      <c r="L4" s="64" t="s">
        <v>7</v>
      </c>
      <c r="M4" s="65" t="s">
        <v>8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 ht="18.600000000000001" customHeight="1" x14ac:dyDescent="0.25">
      <c r="A5" s="10"/>
      <c r="B5" s="52"/>
      <c r="C5" s="53"/>
      <c r="D5" s="53"/>
      <c r="E5" s="53"/>
      <c r="F5" s="53"/>
      <c r="G5" s="66" t="s">
        <v>9</v>
      </c>
      <c r="H5" s="67" t="str">
        <f>IF(patientID="","",IF(ISNA(VLOOKUP(patientID,patiendetails,2,FALSE)),"not found",VLOOKUP(patientID,patiendetails,2,FALSE)&amp;" "&amp;VLOOKUP(patientID,patiendetails,3,FALSE)&amp;" "&amp;VLOOKUP(patientID,patiendetails,4,FALSE)))</f>
        <v>not found</v>
      </c>
      <c r="I5" s="67"/>
      <c r="J5" s="68"/>
      <c r="K5" s="53"/>
      <c r="L5" s="64" t="s">
        <v>10</v>
      </c>
      <c r="M5" s="65" t="str">
        <f>IF(name&lt;&gt;"",name,"")</f>
        <v/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0" ht="18.600000000000001" customHeight="1" x14ac:dyDescent="0.25">
      <c r="A6" s="10"/>
      <c r="B6" s="52"/>
      <c r="C6" s="63" t="s">
        <v>11</v>
      </c>
      <c r="D6" s="53"/>
      <c r="E6" s="53"/>
      <c r="F6" s="53"/>
      <c r="G6" s="66" t="s">
        <v>12</v>
      </c>
      <c r="H6" s="69" t="e">
        <f>VLOOKUP(patientID,patiendetails,5,FALSE)</f>
        <v>#N/A</v>
      </c>
      <c r="I6" s="67"/>
      <c r="J6" s="68"/>
      <c r="K6" s="53"/>
      <c r="L6" s="64" t="s">
        <v>13</v>
      </c>
      <c r="M6" s="70">
        <f ca="1">NOW()</f>
        <v>45254.380874421295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18.600000000000001" customHeight="1" x14ac:dyDescent="0.25">
      <c r="A7" s="10"/>
      <c r="B7" s="52"/>
      <c r="C7" s="71">
        <v>6</v>
      </c>
      <c r="D7" s="2"/>
      <c r="E7" s="20" t="s">
        <v>14</v>
      </c>
      <c r="F7" s="53"/>
      <c r="G7" s="66" t="s">
        <v>15</v>
      </c>
      <c r="H7" s="73" t="e">
        <f>VLOOKUP(patientID,patiendetails,6,FALSE)</f>
        <v>#N/A</v>
      </c>
      <c r="I7" s="67"/>
      <c r="J7" s="68"/>
      <c r="K7" s="53"/>
      <c r="L7" s="53"/>
      <c r="M7" s="53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30" ht="34.9" customHeight="1" x14ac:dyDescent="0.25">
      <c r="A8" s="10"/>
      <c r="B8" s="52"/>
      <c r="C8" s="74" t="str">
        <f>IF(C4="Internal","Enter Patient Hospital Number and click the Search button",IF(C4="external","Please enter Patient NHS Number click the Search button",""))</f>
        <v>Enter Patient Hospital Number and click the Search button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30" x14ac:dyDescent="0.25">
      <c r="A9" s="10"/>
      <c r="B9" s="52"/>
      <c r="C9" s="7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1:30" x14ac:dyDescent="0.25">
      <c r="A10" s="10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1:30" x14ac:dyDescent="0.25">
      <c r="A11" s="1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1:30" x14ac:dyDescent="0.25">
      <c r="A12" s="10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1:30" x14ac:dyDescent="0.25">
      <c r="A13" s="1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1:30" x14ac:dyDescent="0.25">
      <c r="A14" s="10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0" x14ac:dyDescent="0.25">
      <c r="A15" s="1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1:30" x14ac:dyDescent="0.25">
      <c r="A16" s="10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1:30" x14ac:dyDescent="0.25">
      <c r="A17" s="1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1:30" x14ac:dyDescent="0.25">
      <c r="A18" s="1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0" x14ac:dyDescent="0.25">
      <c r="A19" s="10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1:30" x14ac:dyDescent="0.25">
      <c r="A20" s="1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1:30" x14ac:dyDescent="0.25">
      <c r="A21" s="1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</row>
    <row r="22" spans="1:30" x14ac:dyDescent="0.25">
      <c r="A22" s="1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</row>
    <row r="23" spans="1:30" x14ac:dyDescent="0.25">
      <c r="A23" s="1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pans="1:30" x14ac:dyDescent="0.25">
      <c r="A24" s="1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x14ac:dyDescent="0.25">
      <c r="A25" s="10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</row>
    <row r="26" spans="1:30" x14ac:dyDescent="0.25">
      <c r="A26" s="1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</row>
    <row r="27" spans="1:30" x14ac:dyDescent="0.25">
      <c r="A27" s="1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</row>
    <row r="28" spans="1:30" x14ac:dyDescent="0.25">
      <c r="A28" s="10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</row>
    <row r="29" spans="1:30" x14ac:dyDescent="0.25">
      <c r="A29" s="1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</row>
    <row r="30" spans="1:30" x14ac:dyDescent="0.25">
      <c r="A30" s="1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</row>
    <row r="31" spans="1:30" x14ac:dyDescent="0.25">
      <c r="A31" s="1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  <row r="32" spans="1:30" x14ac:dyDescent="0.25">
      <c r="A32" s="10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</row>
    <row r="33" spans="1:30" x14ac:dyDescent="0.25">
      <c r="A33" s="10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</row>
    <row r="34" spans="1:30" x14ac:dyDescent="0.25">
      <c r="A34" s="10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</row>
    <row r="35" spans="1:30" x14ac:dyDescent="0.25">
      <c r="A35" s="10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</row>
    <row r="36" spans="1:30" x14ac:dyDescent="0.25">
      <c r="A36" s="1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</row>
    <row r="37" spans="1:30" x14ac:dyDescent="0.25">
      <c r="A37" s="1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</row>
    <row r="38" spans="1:30" x14ac:dyDescent="0.25">
      <c r="A38" s="10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</row>
    <row r="39" spans="1:30" x14ac:dyDescent="0.25">
      <c r="A39" s="1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</row>
    <row r="40" spans="1:30" x14ac:dyDescent="0.25">
      <c r="A40" s="1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</row>
    <row r="41" spans="1:30" x14ac:dyDescent="0.25">
      <c r="A41" s="1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</row>
    <row r="42" spans="1:30" x14ac:dyDescent="0.25">
      <c r="A42" s="1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</row>
    <row r="43" spans="1:30" x14ac:dyDescent="0.25">
      <c r="A43" s="1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</row>
    <row r="44" spans="1:30" x14ac:dyDescent="0.25">
      <c r="A44" s="1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</row>
  </sheetData>
  <sheetProtection selectLockedCells="1"/>
  <protectedRanges>
    <protectedRange sqref="C7:D7" name="Range3"/>
    <protectedRange sqref="C4:D4" name="Range1"/>
    <protectedRange sqref="C7:D7" name="Range2"/>
  </protectedRanges>
  <conditionalFormatting sqref="C4">
    <cfRule type="expression" dxfId="18" priority="17">
      <formula>C4="Please select..."</formula>
    </cfRule>
  </conditionalFormatting>
  <conditionalFormatting sqref="C6:C7">
    <cfRule type="expression" dxfId="17" priority="8">
      <formula>$C$4="Please select..."</formula>
    </cfRule>
  </conditionalFormatting>
  <conditionalFormatting sqref="E7">
    <cfRule type="expression" dxfId="13" priority="4">
      <formula>$C$4="Please select..."</formula>
    </cfRule>
  </conditionalFormatting>
  <conditionalFormatting sqref="G4">
    <cfRule type="expression" dxfId="12" priority="3">
      <formula>$H$5="not found"</formula>
    </cfRule>
  </conditionalFormatting>
  <conditionalFormatting sqref="G4:J7">
    <cfRule type="expression" dxfId="11" priority="7">
      <formula>$C$7=""</formula>
    </cfRule>
  </conditionalFormatting>
  <conditionalFormatting sqref="G5:J7">
    <cfRule type="expression" dxfId="10" priority="10">
      <formula>AND($H$5&lt;&gt;"not found",$H$5&lt;&gt;"")</formula>
    </cfRule>
    <cfRule type="expression" dxfId="9" priority="13">
      <formula>$H$5="not found"</formula>
    </cfRule>
  </conditionalFormatting>
  <conditionalFormatting sqref="H5:H7">
    <cfRule type="expression" dxfId="8" priority="11">
      <formula>$H$5="not found"</formula>
    </cfRule>
    <cfRule type="expression" dxfId="7" priority="14">
      <formula>$C$7=""</formula>
    </cfRule>
  </conditionalFormatting>
  <dataValidations count="1">
    <dataValidation type="list" allowBlank="1" sqref="C4:D4" xr:uid="{00000000-0002-0000-0100-000000000000}">
      <formula1>"Please select..., Internal, External"</formula1>
    </dataValidation>
  </dataValidations>
  <hyperlinks>
    <hyperlink ref="G11" location="'Lab test selection'!B4" display="OK" xr:uid="{00000000-0004-0000-0100-000000000000}"/>
    <hyperlink ref="E7" location="patientID" tooltip="Search for ID" display="Search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29" fitToHeight="0" orientation="portrait" horizontalDpi="4294967293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46"/>
  <sheetViews>
    <sheetView showGridLines="0" showRowColHeaders="0" workbookViewId="0">
      <pane ySplit="1" topLeftCell="A2" activePane="bottomLeft" state="frozen"/>
      <selection activeCell="A2" sqref="A2"/>
      <selection pane="bottomLeft" activeCell="D20" sqref="D20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6" width="13.7109375" style="1" customWidth="1"/>
    <col min="7" max="7" width="21.42578125" style="1" customWidth="1"/>
    <col min="8" max="8" width="17.5703125" style="1" customWidth="1"/>
    <col min="9" max="27" width="7.5703125" style="1"/>
  </cols>
  <sheetData>
    <row r="1" spans="1:30" ht="48.6" customHeight="1" x14ac:dyDescent="0.25">
      <c r="A1" s="7"/>
      <c r="B1" s="11" t="s">
        <v>16</v>
      </c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30" ht="16.899999999999999" customHeight="1" x14ac:dyDescent="0.25">
      <c r="A2" s="10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1:30" ht="16.899999999999999" customHeight="1" x14ac:dyDescent="0.25">
      <c r="A3" s="10"/>
      <c r="B3" s="52"/>
      <c r="C3" s="64" t="s">
        <v>17</v>
      </c>
      <c r="D3" s="65" t="str">
        <f>IF(ISNA(VLOOKUP(patientID,patiendetails,4,FALSE)),"Not selected",VLOOKUP(patientID,patiendetails,4,FALSE))</f>
        <v>Not selected</v>
      </c>
      <c r="E3" s="52"/>
      <c r="F3" s="64" t="s">
        <v>7</v>
      </c>
      <c r="G3" s="65" t="s">
        <v>8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ht="16.899999999999999" customHeight="1" x14ac:dyDescent="0.25">
      <c r="A4" s="10"/>
      <c r="B4" s="52"/>
      <c r="C4" s="64" t="s">
        <v>18</v>
      </c>
      <c r="D4" s="65" t="str">
        <f>IF(specimentype&lt;&gt;"Please select...",specimentype,"")</f>
        <v>Internal</v>
      </c>
      <c r="E4" s="52"/>
      <c r="F4" s="64" t="s">
        <v>10</v>
      </c>
      <c r="G4" s="65" t="str">
        <f>IF(name&lt;&gt;"",name,"")</f>
        <v/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 ht="16.899999999999999" customHeight="1" x14ac:dyDescent="0.25">
      <c r="A5" s="10"/>
      <c r="B5" s="52"/>
      <c r="C5" s="52"/>
      <c r="D5" s="52"/>
      <c r="E5" s="52"/>
      <c r="F5" s="64" t="s">
        <v>13</v>
      </c>
      <c r="G5" s="70">
        <f ca="1">NOW()</f>
        <v>45254.380874421295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0" ht="16.899999999999999" customHeight="1" x14ac:dyDescent="0.25">
      <c r="A6" s="10"/>
      <c r="B6" s="52"/>
      <c r="C6" s="61" t="s">
        <v>19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18.600000000000001" customHeight="1" x14ac:dyDescent="0.25">
      <c r="A7" s="10"/>
      <c r="B7" s="52"/>
      <c r="C7" s="62" t="s">
        <v>20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30" x14ac:dyDescent="0.25">
      <c r="A8" s="10"/>
      <c r="B8" s="52"/>
      <c r="C8" s="75"/>
      <c r="D8" s="75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30" x14ac:dyDescent="0.25">
      <c r="A9" s="10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1:30" x14ac:dyDescent="0.25">
      <c r="A10" s="10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1:30" x14ac:dyDescent="0.25">
      <c r="A11" s="1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1:30" x14ac:dyDescent="0.25">
      <c r="A12" s="10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1:30" x14ac:dyDescent="0.25">
      <c r="A13" s="1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1:30" x14ac:dyDescent="0.25">
      <c r="A14" s="10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0" x14ac:dyDescent="0.25">
      <c r="A15" s="1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1:30" x14ac:dyDescent="0.25">
      <c r="A16" s="10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1:30" x14ac:dyDescent="0.25">
      <c r="A17" s="1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1:30" x14ac:dyDescent="0.25">
      <c r="A18" s="1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0" x14ac:dyDescent="0.25">
      <c r="A19" s="10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1:30" x14ac:dyDescent="0.25">
      <c r="A20" s="1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30" x14ac:dyDescent="0.25">
      <c r="A21" s="1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30" x14ac:dyDescent="0.25">
      <c r="A22" s="1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1:30" x14ac:dyDescent="0.25">
      <c r="A23" s="1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30" x14ac:dyDescent="0.25">
      <c r="A24" s="1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30" x14ac:dyDescent="0.25">
      <c r="A25" s="10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30" x14ac:dyDescent="0.25">
      <c r="A26" s="1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30" x14ac:dyDescent="0.25">
      <c r="A27" s="1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1:30" x14ac:dyDescent="0.25">
      <c r="A28" s="10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30" x14ac:dyDescent="0.25">
      <c r="A29" s="1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30" x14ac:dyDescent="0.25">
      <c r="A30" s="1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30" x14ac:dyDescent="0.25">
      <c r="A31" s="1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30" x14ac:dyDescent="0.25">
      <c r="A32" s="10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x14ac:dyDescent="0.25">
      <c r="A33" s="10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:28" x14ac:dyDescent="0.25">
      <c r="A34" s="10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x14ac:dyDescent="0.25">
      <c r="A35" s="10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x14ac:dyDescent="0.25">
      <c r="A36" s="1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:28" x14ac:dyDescent="0.25">
      <c r="A37" s="1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spans="1:28" x14ac:dyDescent="0.25">
      <c r="A38" s="10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x14ac:dyDescent="0.25">
      <c r="A39" s="1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x14ac:dyDescent="0.25">
      <c r="A40" s="1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:28" x14ac:dyDescent="0.25">
      <c r="A41" s="1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:28" x14ac:dyDescent="0.25">
      <c r="A42" s="1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x14ac:dyDescent="0.25">
      <c r="A43" s="1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x14ac:dyDescent="0.25">
      <c r="A44" s="1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28" x14ac:dyDescent="0.25">
      <c r="A45" s="10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</row>
    <row r="46" spans="1:28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</row>
  </sheetData>
  <sheetProtection selectLockedCells="1"/>
  <conditionalFormatting sqref="C7">
    <cfRule type="expression" dxfId="6" priority="2">
      <formula>C7="Please select..."</formula>
    </cfRule>
  </conditionalFormatting>
  <conditionalFormatting sqref="D3">
    <cfRule type="expression" dxfId="5" priority="1">
      <formula>$D$3="Not selected"</formula>
    </cfRule>
  </conditionalFormatting>
  <dataValidations count="1">
    <dataValidation type="list" allowBlank="1" sqref="C7" xr:uid="{00000000-0002-0000-0200-000000000000}">
      <formula1>labtest</formula1>
    </dataValidation>
  </dataValidations>
  <pageMargins left="0.7" right="0.7" top="0.75" bottom="0.75" header="0.3" footer="0.3"/>
  <pageSetup paperSize="9" scale="31" fitToHeight="0" orientation="portrait" horizontalDpi="4294967293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53"/>
  <sheetViews>
    <sheetView showGridLines="0" showRowColHeaders="0" workbookViewId="0">
      <pane ySplit="1" topLeftCell="A2" activePane="bottomLeft" state="frozen"/>
      <selection activeCell="A2" sqref="A2"/>
      <selection pane="bottomLeft" activeCell="O15" sqref="O15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7" width="23.7109375" style="1" customWidth="1"/>
    <col min="8" max="8" width="17.5703125" style="1" customWidth="1"/>
    <col min="9" max="15" width="7.5703125" style="1"/>
    <col min="16" max="16" width="12" style="1" bestFit="1" customWidth="1"/>
    <col min="17" max="17" width="16.140625" style="1" customWidth="1"/>
    <col min="18" max="27" width="7.5703125" style="1"/>
  </cols>
  <sheetData>
    <row r="1" spans="1:28" ht="48.6" customHeight="1" x14ac:dyDescent="0.25">
      <c r="A1" s="7"/>
      <c r="B1" s="11" t="s">
        <v>21</v>
      </c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28" ht="16.899999999999999" customHeight="1" x14ac:dyDescent="0.25">
      <c r="A2" s="10"/>
      <c r="B2" s="52"/>
      <c r="C2" s="52"/>
      <c r="D2" s="52"/>
      <c r="E2" s="8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899999999999999" customHeight="1" x14ac:dyDescent="0.25">
      <c r="A3" s="10"/>
      <c r="B3" s="52"/>
      <c r="C3" s="64" t="s">
        <v>17</v>
      </c>
      <c r="D3" s="65" t="str">
        <f>IF(ISNA(VLOOKUP(patientID,patiendetails,4,FALSE)),"Not selected",VLOOKUP(patientID,patiendetails,4,FALSE))</f>
        <v>Not selected</v>
      </c>
      <c r="E3" s="79"/>
      <c r="F3" s="64" t="s">
        <v>7</v>
      </c>
      <c r="G3" s="65" t="s">
        <v>8</v>
      </c>
      <c r="H3" s="52"/>
      <c r="I3" s="52"/>
      <c r="J3" s="52"/>
      <c r="K3" s="52"/>
      <c r="L3" s="52"/>
      <c r="M3" s="52"/>
      <c r="N3" s="52"/>
      <c r="O3" s="52"/>
      <c r="P3" s="75"/>
      <c r="Q3" s="75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ht="16.899999999999999" customHeight="1" x14ac:dyDescent="0.25">
      <c r="A4" s="10"/>
      <c r="B4" s="52"/>
      <c r="C4" s="64" t="s">
        <v>18</v>
      </c>
      <c r="D4" s="65" t="str">
        <f>IF(specimentype&lt;&gt;"Please select...",specimentype,"")</f>
        <v>Internal</v>
      </c>
      <c r="E4" s="79"/>
      <c r="F4" s="64" t="s">
        <v>10</v>
      </c>
      <c r="G4" s="65" t="str">
        <f>IF(name&lt;&gt;"",name,"")</f>
        <v/>
      </c>
      <c r="H4" s="52"/>
      <c r="I4" s="52"/>
      <c r="J4" s="52"/>
      <c r="K4" s="52"/>
      <c r="L4" s="52"/>
      <c r="M4" s="52"/>
      <c r="N4" s="52"/>
      <c r="O4" s="52"/>
      <c r="P4" s="75"/>
      <c r="Q4" s="75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16.899999999999999" customHeight="1" x14ac:dyDescent="0.25">
      <c r="A5" s="10"/>
      <c r="B5" s="52"/>
      <c r="C5" s="64" t="s">
        <v>22</v>
      </c>
      <c r="D5" s="65" t="str">
        <f>IF(labtestselected&lt;&gt;"Please select...",labtestselected,"")</f>
        <v>PAP test</v>
      </c>
      <c r="E5" s="79"/>
      <c r="F5" s="64" t="s">
        <v>13</v>
      </c>
      <c r="G5" s="70">
        <f ca="1">NOW()</f>
        <v>45254.380874421295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16.899999999999999" customHeight="1" x14ac:dyDescent="0.25">
      <c r="A6" s="10"/>
      <c r="B6" s="52"/>
      <c r="C6" s="76"/>
      <c r="D6" s="76"/>
      <c r="E6" s="77"/>
      <c r="F6" s="53"/>
      <c r="G6" s="53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8" ht="20.45" customHeight="1" x14ac:dyDescent="0.25">
      <c r="A7" s="10"/>
      <c r="B7" s="52"/>
      <c r="C7" s="78" t="s">
        <v>23</v>
      </c>
      <c r="D7" s="62" t="s">
        <v>24</v>
      </c>
      <c r="E7" s="77"/>
      <c r="F7" s="78" t="s">
        <v>25</v>
      </c>
      <c r="G7" s="62" t="s">
        <v>24</v>
      </c>
      <c r="H7" s="75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8" ht="8.4499999999999993" customHeight="1" x14ac:dyDescent="0.25">
      <c r="A8" s="10"/>
      <c r="B8" s="52"/>
      <c r="C8" s="53"/>
      <c r="D8" s="53"/>
      <c r="E8" s="79"/>
      <c r="F8" s="53"/>
      <c r="G8" s="53"/>
      <c r="H8" s="75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1:28" ht="20.45" customHeight="1" x14ac:dyDescent="0.25">
      <c r="A9" s="10"/>
      <c r="B9" s="52"/>
      <c r="C9" s="78" t="s">
        <v>26</v>
      </c>
      <c r="D9" s="62" t="s">
        <v>24</v>
      </c>
      <c r="E9" s="77"/>
      <c r="F9" s="78" t="s">
        <v>27</v>
      </c>
      <c r="G9" s="62" t="s">
        <v>24</v>
      </c>
      <c r="H9" s="75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8" ht="8.4499999999999993" customHeight="1" x14ac:dyDescent="0.25">
      <c r="A10" s="10"/>
      <c r="B10" s="52"/>
      <c r="C10" s="53"/>
      <c r="D10" s="53"/>
      <c r="E10" s="79"/>
      <c r="F10" s="53"/>
      <c r="G10" s="53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8" ht="20.45" customHeight="1" x14ac:dyDescent="0.25">
      <c r="A11" s="10"/>
      <c r="B11" s="52"/>
      <c r="C11" s="78" t="s">
        <v>28</v>
      </c>
      <c r="D11" s="62" t="s">
        <v>24</v>
      </c>
      <c r="E11" s="77"/>
      <c r="F11" s="78" t="s">
        <v>29</v>
      </c>
      <c r="G11" s="80"/>
      <c r="H11" s="53" t="s">
        <v>30</v>
      </c>
      <c r="I11" s="52"/>
      <c r="J11" s="75"/>
      <c r="K11" s="75"/>
      <c r="L11" s="75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8" ht="8.4499999999999993" customHeight="1" x14ac:dyDescent="0.25">
      <c r="A12" s="10"/>
      <c r="B12" s="52"/>
      <c r="C12" s="53"/>
      <c r="D12" s="53"/>
      <c r="E12" s="79"/>
      <c r="F12" s="53"/>
      <c r="G12" s="53"/>
      <c r="H12" s="53"/>
      <c r="I12" s="52"/>
      <c r="J12" s="75"/>
      <c r="K12" s="75"/>
      <c r="L12" s="75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8" ht="20.45" customHeight="1" x14ac:dyDescent="0.25">
      <c r="A13" s="10"/>
      <c r="B13" s="52"/>
      <c r="C13" s="78" t="s">
        <v>31</v>
      </c>
      <c r="D13" s="62" t="s">
        <v>24</v>
      </c>
      <c r="E13" s="77"/>
      <c r="F13" s="78" t="s">
        <v>32</v>
      </c>
      <c r="G13" s="81"/>
      <c r="H13" s="53" t="s">
        <v>30</v>
      </c>
      <c r="I13" s="52"/>
      <c r="J13" s="75"/>
      <c r="K13" s="75"/>
      <c r="L13" s="75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8" ht="19.149999999999999" customHeight="1" x14ac:dyDescent="0.25">
      <c r="A14" s="10"/>
      <c r="B14" s="52"/>
      <c r="C14" s="52"/>
      <c r="D14" s="52"/>
      <c r="E14" s="8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8" ht="57" customHeight="1" x14ac:dyDescent="0.25">
      <c r="A15" s="10"/>
      <c r="B15" s="52"/>
      <c r="C15" s="83" t="s">
        <v>33</v>
      </c>
      <c r="D15" s="84" t="str">
        <f>VLOOKUP(D13,task,2,FALSE)</f>
        <v xml:space="preserve"> </v>
      </c>
      <c r="E15" s="82"/>
      <c r="F15" s="85" t="s">
        <v>34</v>
      </c>
      <c r="G15" s="86"/>
      <c r="H15" s="87" t="s">
        <v>30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8" x14ac:dyDescent="0.25">
      <c r="A16" s="10"/>
      <c r="B16" s="52"/>
      <c r="C16" s="52"/>
      <c r="D16" s="52"/>
      <c r="E16" s="8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x14ac:dyDescent="0.25">
      <c r="A17" s="10"/>
      <c r="B17" s="52"/>
      <c r="C17" s="75"/>
      <c r="D17" s="75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x14ac:dyDescent="0.25">
      <c r="A18" s="1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x14ac:dyDescent="0.25">
      <c r="A19" s="10"/>
      <c r="B19" s="52"/>
      <c r="C19" s="75"/>
      <c r="D19" s="75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x14ac:dyDescent="0.25">
      <c r="A20" s="1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x14ac:dyDescent="0.25">
      <c r="A21" s="1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x14ac:dyDescent="0.25">
      <c r="A22" s="1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x14ac:dyDescent="0.25">
      <c r="A23" s="10"/>
      <c r="B23" s="52"/>
      <c r="C23" s="75"/>
      <c r="D23" s="75"/>
      <c r="E23" s="52"/>
      <c r="F23" s="75"/>
      <c r="G23" s="75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x14ac:dyDescent="0.25">
      <c r="A24" s="1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x14ac:dyDescent="0.25">
      <c r="A25" s="10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x14ac:dyDescent="0.25">
      <c r="A26" s="1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x14ac:dyDescent="0.25">
      <c r="A27" s="1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x14ac:dyDescent="0.25">
      <c r="A28" s="10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x14ac:dyDescent="0.25">
      <c r="A29" s="1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x14ac:dyDescent="0.25">
      <c r="A30" s="1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x14ac:dyDescent="0.25">
      <c r="A31" s="1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10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x14ac:dyDescent="0.25">
      <c r="A33" s="10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x14ac:dyDescent="0.25">
      <c r="A34" s="10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x14ac:dyDescent="0.25">
      <c r="A35" s="10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1:27" x14ac:dyDescent="0.25">
      <c r="A36" s="1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x14ac:dyDescent="0.25">
      <c r="A37" s="1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x14ac:dyDescent="0.25">
      <c r="A38" s="10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x14ac:dyDescent="0.25">
      <c r="A39" s="1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x14ac:dyDescent="0.25">
      <c r="A40" s="1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x14ac:dyDescent="0.25">
      <c r="A41" s="1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x14ac:dyDescent="0.25">
      <c r="A42" s="1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x14ac:dyDescent="0.25">
      <c r="A43" s="1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x14ac:dyDescent="0.25">
      <c r="A44" s="1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x14ac:dyDescent="0.25">
      <c r="A45" s="10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</sheetData>
  <sheetProtection selectLockedCells="1"/>
  <conditionalFormatting sqref="D3">
    <cfRule type="expression" dxfId="4" priority="1">
      <formula>$D$3="Not selected"</formula>
    </cfRule>
  </conditionalFormatting>
  <conditionalFormatting sqref="D7 G7 D9 G9 D11 D13">
    <cfRule type="expression" dxfId="3" priority="11">
      <formula>D7="Please select..."</formula>
    </cfRule>
  </conditionalFormatting>
  <conditionalFormatting sqref="H11 H13">
    <cfRule type="expression" dxfId="2" priority="5">
      <formula>G11&lt;&gt;""</formula>
    </cfRule>
  </conditionalFormatting>
  <conditionalFormatting sqref="H15">
    <cfRule type="expression" dxfId="1" priority="2">
      <formula>G15&lt;&gt;""</formula>
    </cfRule>
  </conditionalFormatting>
  <dataValidations count="6">
    <dataValidation type="list" allowBlank="1" showInputMessage="1" showErrorMessage="1" sqref="G7" xr:uid="{00000000-0002-0000-0300-000000000000}">
      <formula1>collectorname</formula1>
    </dataValidation>
    <dataValidation type="list" allowBlank="1" showInputMessage="1" showErrorMessage="1" sqref="G9" xr:uid="{00000000-0002-0000-0300-000001000000}">
      <formula1>department</formula1>
    </dataValidation>
    <dataValidation type="list" allowBlank="1" showInputMessage="1" showErrorMessage="1" sqref="D7" xr:uid="{00000000-0002-0000-0300-000002000000}">
      <formula1>flag</formula1>
    </dataValidation>
    <dataValidation type="list" allowBlank="1" showInputMessage="1" showErrorMessage="1" sqref="D13" xr:uid="{00000000-0002-0000-0300-000003000000}">
      <formula1>tasklist</formula1>
    </dataValidation>
    <dataValidation type="list" allowBlank="1" showInputMessage="1" showErrorMessage="1" sqref="D9" xr:uid="{00000000-0002-0000-0300-000004000000}">
      <formula1>source</formula1>
    </dataValidation>
    <dataValidation type="list" allowBlank="1" showInputMessage="1" showErrorMessage="1" sqref="D11" xr:uid="{00000000-0002-0000-0300-000005000000}">
      <formula1>sourcesite</formula1>
    </dataValidation>
  </dataValidations>
  <pageMargins left="0.7" right="0.7" top="0.75" bottom="0.75" header="0.3" footer="0.3"/>
  <pageSetup paperSize="9" scale="28" fitToHeight="0" orientation="portrait" horizontalDpi="4294967293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B48"/>
  <sheetViews>
    <sheetView showGridLines="0" showRowColHeaders="0" workbookViewId="0">
      <pane ySplit="1" topLeftCell="A2" activePane="bottomLeft" state="frozen"/>
      <selection activeCell="A2" sqref="A2"/>
      <selection pane="bottomLeft" activeCell="B2" sqref="B2"/>
    </sheetView>
  </sheetViews>
  <sheetFormatPr defaultColWidth="7.5703125" defaultRowHeight="15" x14ac:dyDescent="0.25"/>
  <cols>
    <col min="1" max="1" width="18" style="16" customWidth="1"/>
    <col min="2" max="2" width="9.5703125" style="1" customWidth="1"/>
    <col min="3" max="3" width="24.85546875" style="1" customWidth="1"/>
    <col min="4" max="4" width="36.28515625" style="1" customWidth="1"/>
    <col min="5" max="5" width="13.140625" style="1" customWidth="1"/>
    <col min="6" max="6" width="12.28515625" style="1" customWidth="1"/>
    <col min="7" max="7" width="20.42578125" style="1" bestFit="1" customWidth="1"/>
    <col min="8" max="26" width="7.5703125" style="1"/>
  </cols>
  <sheetData>
    <row r="1" spans="1:28" ht="48.6" customHeight="1" x14ac:dyDescent="0.25">
      <c r="A1" s="17"/>
      <c r="B1" s="11" t="s">
        <v>35</v>
      </c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8"/>
      <c r="AA1" s="3"/>
    </row>
    <row r="2" spans="1:28" x14ac:dyDescent="0.25">
      <c r="A2" s="18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21" x14ac:dyDescent="0.25">
      <c r="A3" s="18"/>
      <c r="B3" s="52"/>
      <c r="C3" s="88" t="s">
        <v>36</v>
      </c>
      <c r="D3" s="89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5">
      <c r="A4" s="18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x14ac:dyDescent="0.25">
      <c r="A5" s="18"/>
      <c r="B5" s="52"/>
      <c r="C5" s="90" t="s">
        <v>37</v>
      </c>
      <c r="D5" s="91" t="s">
        <v>8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x14ac:dyDescent="0.25">
      <c r="A6" s="18"/>
      <c r="B6" s="52"/>
      <c r="C6" s="90" t="s">
        <v>38</v>
      </c>
      <c r="D6" s="92" t="str">
        <f>IF(ISNA(VLOOKUP(patientID,patiendetails,4,FALSE)),"Not selected",VLOOKUP(patientID,patiendetails,4,FALSE))</f>
        <v>Not selected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x14ac:dyDescent="0.25">
      <c r="A7" s="18"/>
      <c r="B7" s="52"/>
      <c r="C7" s="93" t="s">
        <v>22</v>
      </c>
      <c r="D7" s="92" t="str">
        <f>IF(labtestselected&lt;&gt;"Please select...",labtestselected,"")</f>
        <v>PAP test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x14ac:dyDescent="0.25">
      <c r="A8" s="18"/>
      <c r="B8" s="52"/>
      <c r="C8" s="93" t="s">
        <v>34</v>
      </c>
      <c r="D8" s="92" t="str">
        <f>IF(clinicalindication&lt;&gt;"",clinicalindication,"")</f>
        <v/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8" x14ac:dyDescent="0.25">
      <c r="A9" s="18"/>
      <c r="B9" s="52"/>
      <c r="C9" s="93" t="s">
        <v>10</v>
      </c>
      <c r="D9" s="65" t="str">
        <f>IF(name&lt;&gt;"",name,"")</f>
        <v/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1:28" x14ac:dyDescent="0.25">
      <c r="A10" s="18"/>
      <c r="B10" s="52"/>
      <c r="C10" s="93" t="s">
        <v>13</v>
      </c>
      <c r="D10" s="94">
        <f ca="1">NOW()</f>
        <v>45254.380874421295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x14ac:dyDescent="0.25">
      <c r="A11" s="18"/>
      <c r="B11" s="52"/>
      <c r="C11" s="75"/>
      <c r="D11" s="75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28" x14ac:dyDescent="0.25">
      <c r="A12" s="18"/>
      <c r="B12" s="52"/>
      <c r="C12" s="75"/>
      <c r="D12" s="75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x14ac:dyDescent="0.25">
      <c r="A13" s="18"/>
      <c r="B13" s="52"/>
      <c r="C13" s="75"/>
      <c r="D13" s="75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x14ac:dyDescent="0.25">
      <c r="A14" s="18"/>
      <c r="B14" s="52"/>
      <c r="C14" s="75"/>
      <c r="D14" s="75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28" x14ac:dyDescent="0.25">
      <c r="A15" s="18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28" x14ac:dyDescent="0.25">
      <c r="A16" s="18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28" x14ac:dyDescent="0.25">
      <c r="A17" s="18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28" x14ac:dyDescent="0.25">
      <c r="A18" s="18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28" x14ac:dyDescent="0.25">
      <c r="A19" s="18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</row>
    <row r="20" spans="1:28" x14ac:dyDescent="0.25">
      <c r="A20" s="18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28" x14ac:dyDescent="0.25">
      <c r="A21" s="18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8" x14ac:dyDescent="0.25">
      <c r="A22" s="18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1:28" x14ac:dyDescent="0.25">
      <c r="A23" s="18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x14ac:dyDescent="0.25">
      <c r="A24" s="1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28" x14ac:dyDescent="0.25">
      <c r="A25" s="18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8" x14ac:dyDescent="0.25">
      <c r="A26" s="18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28" x14ac:dyDescent="0.25">
      <c r="A27" s="18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1:28" x14ac:dyDescent="0.25">
      <c r="A28" s="18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8" x14ac:dyDescent="0.25">
      <c r="A29" s="18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28" x14ac:dyDescent="0.25">
      <c r="A30" s="18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8" x14ac:dyDescent="0.25">
      <c r="A31" s="18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8" x14ac:dyDescent="0.25">
      <c r="A32" s="18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x14ac:dyDescent="0.25">
      <c r="A33" s="18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:28" x14ac:dyDescent="0.25">
      <c r="A34" s="18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x14ac:dyDescent="0.25">
      <c r="A35" s="18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x14ac:dyDescent="0.25">
      <c r="A36" s="18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:28" x14ac:dyDescent="0.25">
      <c r="A37" s="18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52"/>
      <c r="AB37" s="52"/>
    </row>
    <row r="38" spans="1:28" x14ac:dyDescent="0.25">
      <c r="A38" s="18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52"/>
      <c r="AB38" s="52"/>
    </row>
    <row r="39" spans="1:28" x14ac:dyDescent="0.25">
      <c r="A39" s="18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52"/>
      <c r="AB39" s="52"/>
    </row>
    <row r="40" spans="1:28" x14ac:dyDescent="0.25">
      <c r="A40" s="18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52"/>
      <c r="AB40" s="52"/>
    </row>
    <row r="41" spans="1:28" x14ac:dyDescent="0.25">
      <c r="A41" s="18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52"/>
      <c r="AB41" s="52"/>
    </row>
    <row r="42" spans="1:28" x14ac:dyDescent="0.25">
      <c r="A42" s="18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52"/>
      <c r="AB42" s="52"/>
    </row>
    <row r="43" spans="1:28" x14ac:dyDescent="0.25">
      <c r="A43" s="18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52"/>
      <c r="AB43" s="52"/>
    </row>
    <row r="44" spans="1:28" x14ac:dyDescent="0.25">
      <c r="A44" s="18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52"/>
      <c r="AB44" s="52"/>
    </row>
    <row r="45" spans="1:28" x14ac:dyDescent="0.25">
      <c r="A45" s="18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52"/>
      <c r="AB45" s="52"/>
    </row>
    <row r="46" spans="1:28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52"/>
      <c r="AB46" s="52"/>
    </row>
    <row r="47" spans="1:28" x14ac:dyDescent="0.2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52"/>
      <c r="AB47" s="52"/>
    </row>
    <row r="48" spans="1:28" x14ac:dyDescent="0.25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52"/>
      <c r="AB48" s="52"/>
    </row>
  </sheetData>
  <sheetProtection selectLockedCells="1"/>
  <conditionalFormatting sqref="D6">
    <cfRule type="expression" dxfId="0" priority="1">
      <formula>$D$6="Not selected"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r:id="rId1"/>
  <headerFooter>
    <oddFooter>&amp;L&amp;F&amp;C&amp;D - &amp;T&amp;RPage &amp;P of &amp;N</oddFooter>
  </headerFooter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29"/>
  <sheetViews>
    <sheetView showGridLines="0" workbookViewId="0"/>
  </sheetViews>
  <sheetFormatPr defaultRowHeight="15" x14ac:dyDescent="0.25"/>
  <cols>
    <col min="2" max="2" width="22" bestFit="1" customWidth="1"/>
    <col min="3" max="3" width="21.140625" bestFit="1" customWidth="1"/>
    <col min="4" max="4" width="16.28515625" customWidth="1"/>
    <col min="5" max="5" width="14.7109375" customWidth="1"/>
    <col min="6" max="6" width="20.140625" bestFit="1" customWidth="1"/>
    <col min="7" max="7" width="47.7109375" customWidth="1"/>
  </cols>
  <sheetData>
    <row r="1" spans="1:12" x14ac:dyDescent="0.25">
      <c r="A1" s="49" t="s">
        <v>39</v>
      </c>
      <c r="B1" s="50"/>
      <c r="C1" s="50"/>
      <c r="D1" s="49"/>
      <c r="E1" s="50"/>
      <c r="F1" s="49"/>
      <c r="G1" s="49"/>
      <c r="H1" s="49"/>
      <c r="I1" s="49"/>
      <c r="J1" s="49"/>
      <c r="K1" s="49"/>
      <c r="L1" s="49"/>
    </row>
    <row r="2" spans="1:12" ht="15.75" thickBot="1" x14ac:dyDescent="0.3">
      <c r="A2" s="21"/>
      <c r="B2" s="22"/>
      <c r="C2" s="22"/>
      <c r="D2" s="21"/>
      <c r="E2" s="22"/>
      <c r="F2" s="21"/>
      <c r="G2" s="21"/>
      <c r="H2" s="21"/>
      <c r="I2" s="21"/>
      <c r="J2" s="21"/>
      <c r="K2" s="21"/>
      <c r="L2" s="21"/>
    </row>
    <row r="3" spans="1:12" x14ac:dyDescent="0.25">
      <c r="A3" s="21"/>
      <c r="B3" s="24" t="s">
        <v>22</v>
      </c>
      <c r="C3" s="24" t="s">
        <v>26</v>
      </c>
      <c r="D3" s="24" t="s">
        <v>40</v>
      </c>
      <c r="E3" s="24" t="s">
        <v>25</v>
      </c>
      <c r="F3" s="24" t="s">
        <v>27</v>
      </c>
      <c r="G3" s="24" t="s">
        <v>23</v>
      </c>
      <c r="H3" s="21"/>
      <c r="I3" s="21"/>
      <c r="J3" s="21"/>
      <c r="K3" s="21"/>
      <c r="L3" s="21"/>
    </row>
    <row r="4" spans="1:12" x14ac:dyDescent="0.25">
      <c r="A4" s="21"/>
      <c r="B4" s="25" t="s">
        <v>24</v>
      </c>
      <c r="C4" s="25" t="s">
        <v>24</v>
      </c>
      <c r="D4" s="25" t="s">
        <v>24</v>
      </c>
      <c r="E4" s="25" t="s">
        <v>24</v>
      </c>
      <c r="F4" s="25" t="s">
        <v>24</v>
      </c>
      <c r="G4" s="25" t="s">
        <v>24</v>
      </c>
      <c r="H4" s="21"/>
      <c r="I4" s="21"/>
      <c r="J4" s="21"/>
      <c r="K4" s="21"/>
      <c r="L4" s="21"/>
    </row>
    <row r="5" spans="1:12" x14ac:dyDescent="0.25">
      <c r="A5" s="21"/>
      <c r="B5" s="26" t="s">
        <v>41</v>
      </c>
      <c r="C5" s="26" t="s">
        <v>42</v>
      </c>
      <c r="D5" s="26" t="s">
        <v>43</v>
      </c>
      <c r="E5" s="26" t="s">
        <v>44</v>
      </c>
      <c r="F5" s="26" t="s">
        <v>45</v>
      </c>
      <c r="G5" s="26" t="s">
        <v>46</v>
      </c>
      <c r="H5" s="21"/>
      <c r="I5" s="21"/>
      <c r="J5" s="21"/>
      <c r="K5" s="21"/>
      <c r="L5" s="21"/>
    </row>
    <row r="6" spans="1:12" x14ac:dyDescent="0.25">
      <c r="A6" s="21"/>
      <c r="B6" s="27" t="s">
        <v>47</v>
      </c>
      <c r="C6" s="27" t="s">
        <v>48</v>
      </c>
      <c r="D6" s="27" t="s">
        <v>49</v>
      </c>
      <c r="E6" s="27" t="s">
        <v>50</v>
      </c>
      <c r="F6" s="27" t="s">
        <v>51</v>
      </c>
      <c r="G6" s="27" t="s">
        <v>52</v>
      </c>
      <c r="H6" s="21"/>
      <c r="I6" s="21"/>
      <c r="J6" s="21"/>
      <c r="K6" s="21"/>
      <c r="L6" s="21"/>
    </row>
    <row r="7" spans="1:12" x14ac:dyDescent="0.25">
      <c r="A7" s="21"/>
      <c r="B7" s="27" t="s">
        <v>53</v>
      </c>
      <c r="C7" s="27" t="s">
        <v>54</v>
      </c>
      <c r="D7" s="27" t="s">
        <v>55</v>
      </c>
      <c r="E7" s="27" t="s">
        <v>56</v>
      </c>
      <c r="F7" s="27" t="s">
        <v>57</v>
      </c>
      <c r="G7" s="27" t="s">
        <v>58</v>
      </c>
      <c r="H7" s="21"/>
      <c r="I7" s="21"/>
      <c r="J7" s="21"/>
      <c r="K7" s="21"/>
      <c r="L7" s="21"/>
    </row>
    <row r="8" spans="1:12" x14ac:dyDescent="0.25">
      <c r="A8" s="21"/>
      <c r="B8" s="27" t="s">
        <v>59</v>
      </c>
      <c r="C8" s="27" t="s">
        <v>60</v>
      </c>
      <c r="D8" s="27" t="s">
        <v>61</v>
      </c>
      <c r="E8" s="27" t="s">
        <v>62</v>
      </c>
      <c r="F8" s="27" t="s">
        <v>63</v>
      </c>
      <c r="G8" s="27"/>
      <c r="H8" s="21"/>
      <c r="I8" s="21"/>
      <c r="J8" s="21"/>
      <c r="K8" s="21"/>
      <c r="L8" s="21"/>
    </row>
    <row r="9" spans="1:12" x14ac:dyDescent="0.25">
      <c r="A9" s="21"/>
      <c r="B9" s="26" t="s">
        <v>64</v>
      </c>
      <c r="C9" s="26" t="s">
        <v>65</v>
      </c>
      <c r="D9" s="26" t="s">
        <v>66</v>
      </c>
      <c r="E9" s="26" t="s">
        <v>67</v>
      </c>
      <c r="F9" s="26" t="s">
        <v>68</v>
      </c>
      <c r="G9" s="26"/>
      <c r="H9" s="21"/>
      <c r="I9" s="21"/>
      <c r="J9" s="21"/>
      <c r="K9" s="21"/>
      <c r="L9" s="21"/>
    </row>
    <row r="10" spans="1:12" x14ac:dyDescent="0.25">
      <c r="A10" s="21"/>
      <c r="B10" s="26" t="s">
        <v>69</v>
      </c>
      <c r="C10" s="26" t="s">
        <v>70</v>
      </c>
      <c r="D10" s="26" t="s">
        <v>71</v>
      </c>
      <c r="E10" s="26" t="s">
        <v>72</v>
      </c>
      <c r="F10" s="26" t="s">
        <v>73</v>
      </c>
      <c r="G10" s="26"/>
      <c r="H10" s="21"/>
      <c r="I10" s="21"/>
      <c r="J10" s="21"/>
      <c r="K10" s="21"/>
      <c r="L10" s="21"/>
    </row>
    <row r="11" spans="1:12" ht="15.75" thickBot="1" x14ac:dyDescent="0.3">
      <c r="A11" s="21"/>
      <c r="B11" s="28" t="s">
        <v>20</v>
      </c>
      <c r="C11" s="28" t="s">
        <v>74</v>
      </c>
      <c r="D11" s="28"/>
      <c r="E11" s="28" t="s">
        <v>75</v>
      </c>
      <c r="F11" s="28" t="s">
        <v>76</v>
      </c>
      <c r="G11" s="28"/>
      <c r="H11" s="21"/>
      <c r="I11" s="21"/>
      <c r="J11" s="21"/>
      <c r="K11" s="21"/>
      <c r="L11" s="21"/>
    </row>
    <row r="12" spans="1:12" ht="15.75" thickBot="1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25">
      <c r="A13" s="21"/>
      <c r="B13" s="29" t="s">
        <v>31</v>
      </c>
      <c r="C13" s="30" t="s">
        <v>77</v>
      </c>
      <c r="D13" s="22"/>
      <c r="E13" s="22"/>
      <c r="F13" s="22"/>
      <c r="G13" s="22"/>
      <c r="H13" s="21"/>
      <c r="I13" s="21"/>
      <c r="J13" s="21"/>
      <c r="K13" s="21"/>
      <c r="L13" s="21"/>
    </row>
    <row r="14" spans="1:12" x14ac:dyDescent="0.25">
      <c r="A14" s="21"/>
      <c r="B14" s="31" t="s">
        <v>24</v>
      </c>
      <c r="C14" s="32" t="s">
        <v>78</v>
      </c>
      <c r="D14" s="23"/>
      <c r="E14" s="22"/>
      <c r="F14" s="22"/>
      <c r="G14" s="22"/>
      <c r="H14" s="21"/>
      <c r="I14" s="21"/>
      <c r="J14" s="21"/>
      <c r="K14" s="21"/>
      <c r="L14" s="21"/>
    </row>
    <row r="15" spans="1:12" x14ac:dyDescent="0.25">
      <c r="A15" s="21"/>
      <c r="B15" s="33" t="s">
        <v>79</v>
      </c>
      <c r="C15" s="34" t="s">
        <v>80</v>
      </c>
      <c r="D15" s="23"/>
      <c r="E15" s="22"/>
      <c r="F15" s="22"/>
      <c r="G15" s="22"/>
      <c r="H15" s="21"/>
      <c r="I15" s="21"/>
      <c r="J15" s="21"/>
      <c r="K15" s="21"/>
      <c r="L15" s="21"/>
    </row>
    <row r="16" spans="1:12" x14ac:dyDescent="0.25">
      <c r="A16" s="21"/>
      <c r="B16" s="33" t="s">
        <v>81</v>
      </c>
      <c r="C16" s="35" t="s">
        <v>82</v>
      </c>
      <c r="D16" s="23"/>
      <c r="E16" s="22"/>
      <c r="F16" s="22"/>
      <c r="G16" s="22"/>
      <c r="H16" s="21"/>
      <c r="I16" s="21"/>
      <c r="J16" s="21"/>
      <c r="K16" s="21"/>
      <c r="L16" s="21"/>
    </row>
    <row r="17" spans="1:13" ht="15.75" thickBot="1" x14ac:dyDescent="0.3">
      <c r="A17" s="21"/>
      <c r="B17" s="36" t="s">
        <v>83</v>
      </c>
      <c r="C17" s="37" t="s">
        <v>84</v>
      </c>
      <c r="D17" s="22"/>
      <c r="E17" s="22"/>
      <c r="F17" s="22"/>
      <c r="G17" s="22"/>
      <c r="H17" s="21"/>
      <c r="I17" s="21"/>
      <c r="J17" s="21"/>
      <c r="K17" s="21"/>
      <c r="L17" s="21"/>
    </row>
    <row r="18" spans="1:13" s="21" customFormat="1" ht="15.75" thickBot="1" x14ac:dyDescent="0.3">
      <c r="M18"/>
    </row>
    <row r="19" spans="1:13" x14ac:dyDescent="0.25">
      <c r="A19" s="21"/>
      <c r="B19" s="38" t="s">
        <v>7</v>
      </c>
      <c r="C19" s="39" t="s">
        <v>85</v>
      </c>
      <c r="D19" s="39" t="s">
        <v>86</v>
      </c>
      <c r="E19" s="39" t="s">
        <v>87</v>
      </c>
      <c r="F19" s="39" t="s">
        <v>12</v>
      </c>
      <c r="G19" s="40" t="s">
        <v>15</v>
      </c>
      <c r="H19" s="21"/>
      <c r="I19" s="21"/>
      <c r="J19" s="21"/>
      <c r="K19" s="21"/>
      <c r="L19" s="21"/>
    </row>
    <row r="20" spans="1:13" x14ac:dyDescent="0.25">
      <c r="A20" s="21"/>
      <c r="B20" s="41" t="s">
        <v>88</v>
      </c>
      <c r="C20" s="5" t="s">
        <v>89</v>
      </c>
      <c r="D20" s="5" t="s">
        <v>90</v>
      </c>
      <c r="E20" s="5" t="s">
        <v>91</v>
      </c>
      <c r="F20" s="13">
        <v>27314</v>
      </c>
      <c r="G20" s="35" t="s">
        <v>92</v>
      </c>
      <c r="H20" s="21"/>
      <c r="I20" s="21"/>
      <c r="J20" s="21"/>
      <c r="K20" s="21"/>
      <c r="L20" s="21"/>
    </row>
    <row r="21" spans="1:13" ht="15.75" customHeight="1" x14ac:dyDescent="0.25">
      <c r="A21" s="21"/>
      <c r="B21" s="42" t="s">
        <v>93</v>
      </c>
      <c r="C21" s="14" t="s">
        <v>94</v>
      </c>
      <c r="D21" s="5" t="s">
        <v>95</v>
      </c>
      <c r="E21" s="5" t="s">
        <v>96</v>
      </c>
      <c r="F21" s="13">
        <v>16721</v>
      </c>
      <c r="G21" s="43" t="s">
        <v>97</v>
      </c>
      <c r="H21" s="21"/>
      <c r="I21" s="21"/>
      <c r="J21" s="21"/>
      <c r="K21" s="21"/>
      <c r="L21" s="21"/>
    </row>
    <row r="22" spans="1:13" x14ac:dyDescent="0.25">
      <c r="A22" s="21"/>
      <c r="B22" s="42" t="s">
        <v>98</v>
      </c>
      <c r="C22" s="5" t="s">
        <v>99</v>
      </c>
      <c r="D22" s="5" t="s">
        <v>100</v>
      </c>
      <c r="E22" s="5" t="s">
        <v>101</v>
      </c>
      <c r="F22" s="13">
        <v>25127</v>
      </c>
      <c r="G22" s="44" t="s">
        <v>102</v>
      </c>
      <c r="H22" s="21"/>
      <c r="I22" s="21"/>
      <c r="J22" s="21"/>
      <c r="K22" s="21"/>
      <c r="L22" s="21"/>
    </row>
    <row r="23" spans="1:13" x14ac:dyDescent="0.25">
      <c r="A23" s="21"/>
      <c r="B23" s="42" t="s">
        <v>103</v>
      </c>
      <c r="C23" s="5" t="s">
        <v>104</v>
      </c>
      <c r="D23" s="5" t="s">
        <v>105</v>
      </c>
      <c r="E23" s="5" t="s">
        <v>106</v>
      </c>
      <c r="F23" s="13">
        <v>28509</v>
      </c>
      <c r="G23" s="43" t="s">
        <v>107</v>
      </c>
      <c r="H23" s="21"/>
      <c r="I23" s="21"/>
      <c r="J23" s="21"/>
      <c r="K23" s="21"/>
      <c r="L23" s="21"/>
    </row>
    <row r="24" spans="1:13" x14ac:dyDescent="0.25">
      <c r="A24" s="21"/>
      <c r="B24" s="41" t="s">
        <v>108</v>
      </c>
      <c r="C24" s="5" t="s">
        <v>109</v>
      </c>
      <c r="D24" s="5" t="s">
        <v>110</v>
      </c>
      <c r="E24" s="5" t="s">
        <v>111</v>
      </c>
      <c r="F24" s="13">
        <v>27314</v>
      </c>
      <c r="G24" s="35" t="s">
        <v>112</v>
      </c>
      <c r="H24" s="21"/>
      <c r="I24" s="21"/>
      <c r="J24" s="21"/>
      <c r="K24" s="21"/>
      <c r="L24" s="21"/>
    </row>
    <row r="25" spans="1:13" x14ac:dyDescent="0.25">
      <c r="A25" s="21"/>
      <c r="B25" s="42" t="s">
        <v>113</v>
      </c>
      <c r="C25" s="14" t="s">
        <v>114</v>
      </c>
      <c r="D25" s="5" t="s">
        <v>115</v>
      </c>
      <c r="E25" s="5" t="s">
        <v>116</v>
      </c>
      <c r="F25" s="13">
        <v>40605</v>
      </c>
      <c r="G25" s="43" t="s">
        <v>117</v>
      </c>
      <c r="H25" s="21"/>
      <c r="I25" s="21"/>
      <c r="J25" s="21"/>
      <c r="K25" s="21"/>
      <c r="L25" s="21"/>
    </row>
    <row r="26" spans="1:13" x14ac:dyDescent="0.25">
      <c r="A26" s="21"/>
      <c r="B26" s="42" t="s">
        <v>118</v>
      </c>
      <c r="C26" t="s">
        <v>119</v>
      </c>
      <c r="D26" s="5" t="s">
        <v>120</v>
      </c>
      <c r="E26" t="s">
        <v>121</v>
      </c>
      <c r="F26" s="13">
        <v>34613</v>
      </c>
      <c r="G26" s="43" t="s">
        <v>122</v>
      </c>
      <c r="H26" s="21"/>
      <c r="I26" s="21"/>
      <c r="J26" s="21"/>
      <c r="K26" s="21"/>
      <c r="L26" s="21"/>
    </row>
    <row r="27" spans="1:13" ht="15.75" thickBot="1" x14ac:dyDescent="0.3">
      <c r="A27" s="21"/>
      <c r="B27" s="45" t="s">
        <v>123</v>
      </c>
      <c r="C27" s="46" t="s">
        <v>124</v>
      </c>
      <c r="D27" s="46" t="s">
        <v>125</v>
      </c>
      <c r="E27" s="46" t="s">
        <v>126</v>
      </c>
      <c r="F27" s="47">
        <v>14426</v>
      </c>
      <c r="G27" s="48" t="s">
        <v>127</v>
      </c>
      <c r="H27" s="21"/>
      <c r="I27" s="21"/>
      <c r="J27" s="21"/>
      <c r="K27" s="21"/>
      <c r="L27" s="21"/>
    </row>
    <row r="28" spans="1:13" s="21" customFormat="1" x14ac:dyDescent="0.25">
      <c r="M28"/>
    </row>
    <row r="29" spans="1:13" s="21" customFormat="1" x14ac:dyDescent="0.25">
      <c r="M29"/>
    </row>
  </sheetData>
  <sortState xmlns:xlrd2="http://schemas.microsoft.com/office/spreadsheetml/2017/richdata2" ref="E5:E11">
    <sortCondition ref="E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Joanna Fairless</DisplayName>
        <AccountId>23</AccountId>
        <AccountType/>
      </UserInfo>
    </Owner>
    <_ip_UnifiedCompliancePolicyProperties xmlns="http://schemas.microsoft.com/sharepoint/v3" xsi:nil="true"/>
    <_Flow_SignoffStatus xmlns="87480d1a-c80c-477c-9f53-d14d87a45f08" xsi:nil="true"/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  <Route_x002f_Pathway xmlns="87480d1a-c80c-477c-9f53-d14d87a45f08" xsi:nil="true"/>
    <SharedWithUsers xmlns="beb00d12-24e9-4294-9648-655a57296783">
      <UserInfo>
        <DisplayName>Melissa Thompson</DisplayName>
        <AccountId>6982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1" ma:contentTypeDescription="Create a new document." ma:contentTypeScope="" ma:versionID="0b706c2a51d7694feafb0e6efec947af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2fbe7c6b0a8729ab4c4b92873c9e541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237167-144A-4C05-BC23-3E2A0B2A3F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66D32-0BEC-43A6-B102-74AE5E548E96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eb00d12-24e9-4294-9648-655a57296783"/>
    <ds:schemaRef ds:uri="87480d1a-c80c-477c-9f53-d14d87a45f0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44DA4AE-7BF7-4B01-B31F-27BAE8603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19</vt:i4>
      </vt:variant>
    </vt:vector>
  </HeadingPairs>
  <TitlesOfParts>
    <vt:vector size="25" baseType="lpstr">
      <vt:lpstr>Dashboard</vt:lpstr>
      <vt:lpstr>Specimen Selection</vt:lpstr>
      <vt:lpstr>Lab Test Selection</vt:lpstr>
      <vt:lpstr>Case Builder</vt:lpstr>
      <vt:lpstr>Labels</vt:lpstr>
      <vt:lpstr>Data</vt:lpstr>
      <vt:lpstr>clinicalindication</vt:lpstr>
      <vt:lpstr>collectorname</vt:lpstr>
      <vt:lpstr>department</vt:lpstr>
      <vt:lpstr>flag</vt:lpstr>
      <vt:lpstr>flagselected</vt:lpstr>
      <vt:lpstr>labelsselected</vt:lpstr>
      <vt:lpstr>labtest</vt:lpstr>
      <vt:lpstr>labtestselected</vt:lpstr>
      <vt:lpstr>name</vt:lpstr>
      <vt:lpstr>patiendetails</vt:lpstr>
      <vt:lpstr>patientID</vt:lpstr>
      <vt:lpstr>Labels!Print_Area</vt:lpstr>
      <vt:lpstr>sampleID</vt:lpstr>
      <vt:lpstr>source</vt:lpstr>
      <vt:lpstr>sourcesite</vt:lpstr>
      <vt:lpstr>specimentype</vt:lpstr>
      <vt:lpstr>task</vt:lpstr>
      <vt:lpstr>tasklist</vt:lpstr>
      <vt:lpstr>taskselected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White</dc:creator>
  <cp:keywords/>
  <dc:description/>
  <cp:lastModifiedBy>Sarah Good</cp:lastModifiedBy>
  <cp:revision/>
  <dcterms:created xsi:type="dcterms:W3CDTF">2020-07-11T15:17:51Z</dcterms:created>
  <dcterms:modified xsi:type="dcterms:W3CDTF">2023-11-24T09:11:52Z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</Properties>
</file>